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ielfernandez/Documents/"/>
    </mc:Choice>
  </mc:AlternateContent>
  <xr:revisionPtr revIDLastSave="0" documentId="8_{F42A318A-E8B3-0047-8B2E-278B568370EB}" xr6:coauthVersionLast="47" xr6:coauthVersionMax="47" xr10:uidLastSave="{00000000-0000-0000-0000-000000000000}"/>
  <bookViews>
    <workbookView xWindow="940" yWindow="840" windowWidth="24000" windowHeight="10020" tabRatio="887" activeTab="2" xr2:uid="{00000000-000D-0000-FFFF-FFFF00000000}"/>
  </bookViews>
  <sheets>
    <sheet name="Leéme" sheetId="1" r:id="rId1"/>
    <sheet name="Beta - Contribución a la Agenda" sheetId="3" state="hidden" r:id="rId2"/>
    <sheet name="Resultado" sheetId="2" r:id="rId3"/>
    <sheet name="Datos Institucionales" sheetId="4" r:id="rId4"/>
    <sheet name="Gobernanza" sheetId="5" r:id="rId5"/>
    <sheet name="Cultura" sheetId="6" r:id="rId6"/>
    <sheet name="Academia" sheetId="7" r:id="rId7"/>
    <sheet name="Campus" sheetId="8" r:id="rId8"/>
    <sheet name="VM y R. Social" sheetId="9" r:id="rId9"/>
    <sheet name="Para desplegables" sheetId="10" state="hidden" r:id="rId10"/>
    <sheet name="Tributación ODS - no tocar" sheetId="11" state="hidden" r:id="rId11"/>
    <sheet name="Resumen aporte ODS" sheetId="12" state="hidden" r:id="rId12"/>
  </sheets>
  <definedNames>
    <definedName name="Lista_año">'Para desplegables'!$E$9:$E$32</definedName>
  </definedNames>
  <calcPr calcId="191029"/>
  <pivotCaches>
    <pivotCache cacheId="4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2" l="1"/>
  <c r="D39" i="12"/>
  <c r="B39" i="12"/>
  <c r="C38" i="12"/>
  <c r="B38" i="12"/>
  <c r="C37" i="12"/>
  <c r="B37" i="12"/>
  <c r="C36" i="12"/>
  <c r="B36" i="12"/>
  <c r="C35" i="12"/>
  <c r="B35" i="12"/>
  <c r="C34" i="12"/>
  <c r="B34" i="12"/>
  <c r="C33" i="12"/>
  <c r="B33" i="12"/>
  <c r="C32" i="12"/>
  <c r="B32" i="12"/>
  <c r="C31" i="12"/>
  <c r="B31" i="12"/>
  <c r="C30" i="12"/>
  <c r="B30" i="12"/>
  <c r="C29" i="12"/>
  <c r="B29" i="12"/>
  <c r="C28" i="12"/>
  <c r="B28" i="12"/>
  <c r="C27" i="12"/>
  <c r="B27" i="12"/>
  <c r="C26" i="12"/>
  <c r="B26" i="12"/>
  <c r="C25" i="12"/>
  <c r="B25" i="12"/>
  <c r="C24" i="12"/>
  <c r="B24" i="12"/>
  <c r="C23" i="12"/>
  <c r="B23" i="12"/>
  <c r="C22" i="12"/>
  <c r="B22" i="12"/>
  <c r="D21" i="12"/>
  <c r="C21" i="12"/>
  <c r="B21" i="12"/>
  <c r="A21" i="12"/>
  <c r="D18" i="12"/>
  <c r="D38" i="12" s="1"/>
  <c r="D17" i="12"/>
  <c r="D37" i="12" s="1"/>
  <c r="D16" i="12"/>
  <c r="D36" i="12" s="1"/>
  <c r="D15" i="12"/>
  <c r="D35" i="12" s="1"/>
  <c r="D14" i="12"/>
  <c r="D34" i="12" s="1"/>
  <c r="D13" i="12"/>
  <c r="D33" i="12" s="1"/>
  <c r="D12" i="12"/>
  <c r="D32" i="12" s="1"/>
  <c r="D11" i="12"/>
  <c r="D31" i="12" s="1"/>
  <c r="D10" i="12"/>
  <c r="D30" i="12" s="1"/>
  <c r="D9" i="12"/>
  <c r="D29" i="12" s="1"/>
  <c r="D8" i="12"/>
  <c r="D28" i="12" s="1"/>
  <c r="D7" i="12"/>
  <c r="D27" i="12" s="1"/>
  <c r="D6" i="12"/>
  <c r="D26" i="12" s="1"/>
  <c r="D5" i="12"/>
  <c r="D25" i="12" s="1"/>
  <c r="D4" i="12"/>
  <c r="D24" i="12" s="1"/>
  <c r="D3" i="12"/>
  <c r="D23" i="12" s="1"/>
  <c r="D2" i="12"/>
  <c r="D22" i="12" s="1"/>
  <c r="BK405" i="11"/>
  <c r="BJ405" i="11"/>
  <c r="BI405" i="11"/>
  <c r="BH405" i="11"/>
  <c r="BG405" i="11"/>
  <c r="BF405" i="11"/>
  <c r="BE405" i="11"/>
  <c r="BD405" i="11"/>
  <c r="BC405" i="11"/>
  <c r="BB405" i="11"/>
  <c r="BA405" i="11"/>
  <c r="AZ405" i="11"/>
  <c r="AY405" i="11"/>
  <c r="AX405" i="11"/>
  <c r="AW405" i="11"/>
  <c r="AV405" i="11"/>
  <c r="AU405" i="11"/>
  <c r="AT405" i="11"/>
  <c r="AS405" i="11"/>
  <c r="AR405" i="11"/>
  <c r="AQ405" i="11"/>
  <c r="AP405" i="11"/>
  <c r="AO405" i="11"/>
  <c r="AN405" i="11"/>
  <c r="AM405" i="11"/>
  <c r="AL405" i="11"/>
  <c r="AK405" i="11"/>
  <c r="AJ405" i="11"/>
  <c r="AI405" i="11"/>
  <c r="AH405" i="11"/>
  <c r="AG405" i="11"/>
  <c r="AF405" i="11"/>
  <c r="AE405" i="11"/>
  <c r="AD405" i="11"/>
  <c r="AC405" i="11"/>
  <c r="AB405" i="11"/>
  <c r="AA405" i="11"/>
  <c r="Z405" i="11"/>
  <c r="Y405" i="11"/>
  <c r="X405" i="11"/>
  <c r="W405" i="11"/>
  <c r="V405" i="11"/>
  <c r="U405" i="11"/>
  <c r="T405" i="11"/>
  <c r="S405" i="11"/>
  <c r="R405" i="11"/>
  <c r="Q405" i="11"/>
  <c r="P405" i="11"/>
  <c r="O405" i="11"/>
  <c r="N405" i="11"/>
  <c r="M405" i="11"/>
  <c r="L405" i="11"/>
  <c r="K405" i="11"/>
  <c r="J405" i="11"/>
  <c r="I405" i="11"/>
  <c r="H405" i="11"/>
  <c r="G405" i="11"/>
  <c r="BK404" i="11"/>
  <c r="BJ404" i="11"/>
  <c r="BI404" i="11"/>
  <c r="BH404" i="11"/>
  <c r="BG404" i="11"/>
  <c r="BF404" i="11"/>
  <c r="BE404" i="11"/>
  <c r="BD404" i="11"/>
  <c r="BC404" i="11"/>
  <c r="BB404" i="11"/>
  <c r="BA404" i="11"/>
  <c r="AZ404" i="11"/>
  <c r="AY404" i="11"/>
  <c r="AX404" i="11"/>
  <c r="AW404" i="11"/>
  <c r="AV404" i="11"/>
  <c r="AU404" i="11"/>
  <c r="AT404" i="11"/>
  <c r="AS404" i="11"/>
  <c r="AR404" i="11"/>
  <c r="AQ404" i="11"/>
  <c r="AP404" i="11"/>
  <c r="AO404" i="11"/>
  <c r="AN404" i="11"/>
  <c r="AM404" i="11"/>
  <c r="AL404" i="11"/>
  <c r="AK404" i="11"/>
  <c r="AJ404" i="11"/>
  <c r="AI404" i="11"/>
  <c r="AH404" i="11"/>
  <c r="AG404" i="11"/>
  <c r="AF404" i="11"/>
  <c r="AE404" i="11"/>
  <c r="AD404" i="11"/>
  <c r="AC404" i="11"/>
  <c r="AB404" i="11"/>
  <c r="AA404" i="11"/>
  <c r="Z404" i="11"/>
  <c r="Y404" i="11"/>
  <c r="X404" i="11"/>
  <c r="W404" i="11"/>
  <c r="V404" i="11"/>
  <c r="U404" i="11"/>
  <c r="T404" i="11"/>
  <c r="S404" i="11"/>
  <c r="R404" i="11"/>
  <c r="Q404" i="11"/>
  <c r="P404" i="11"/>
  <c r="O404" i="11"/>
  <c r="N404" i="11"/>
  <c r="M404" i="11"/>
  <c r="L404" i="11"/>
  <c r="K404" i="11"/>
  <c r="J404" i="11"/>
  <c r="I404" i="11"/>
  <c r="H404" i="11"/>
  <c r="G404" i="11"/>
  <c r="BK403" i="11"/>
  <c r="BJ403" i="11"/>
  <c r="BI403" i="11"/>
  <c r="BH403" i="11"/>
  <c r="BG403" i="11"/>
  <c r="BF403" i="11"/>
  <c r="BE403" i="11"/>
  <c r="BD403" i="11"/>
  <c r="BC403" i="11"/>
  <c r="BB403" i="11"/>
  <c r="BA403" i="11"/>
  <c r="AZ403" i="11"/>
  <c r="AY403" i="11"/>
  <c r="AX403" i="11"/>
  <c r="AW403" i="11"/>
  <c r="AV403" i="11"/>
  <c r="AU403" i="11"/>
  <c r="AT403" i="11"/>
  <c r="AS403" i="11"/>
  <c r="AR403" i="11"/>
  <c r="AQ403" i="11"/>
  <c r="AP403" i="11"/>
  <c r="AO403" i="11"/>
  <c r="AN403" i="11"/>
  <c r="AM403" i="11"/>
  <c r="AL403" i="11"/>
  <c r="AK403" i="11"/>
  <c r="AJ403" i="11"/>
  <c r="AI403" i="11"/>
  <c r="AH403" i="11"/>
  <c r="AG403" i="11"/>
  <c r="AF403" i="11"/>
  <c r="AE403" i="11"/>
  <c r="AD403" i="11"/>
  <c r="AC403" i="11"/>
  <c r="AB403" i="11"/>
  <c r="AA403" i="11"/>
  <c r="Z403" i="11"/>
  <c r="Y403" i="11"/>
  <c r="X403" i="11"/>
  <c r="W403" i="11"/>
  <c r="V403" i="11"/>
  <c r="U403" i="11"/>
  <c r="T403" i="11"/>
  <c r="S403" i="11"/>
  <c r="R403" i="11"/>
  <c r="Q403" i="11"/>
  <c r="P403" i="11"/>
  <c r="O403" i="11"/>
  <c r="N403" i="11"/>
  <c r="M403" i="11"/>
  <c r="L403" i="11"/>
  <c r="K403" i="11"/>
  <c r="J403" i="11"/>
  <c r="I403" i="11"/>
  <c r="H403" i="11"/>
  <c r="G403" i="11"/>
  <c r="C403" i="11" s="1"/>
  <c r="D230" i="11" s="1"/>
  <c r="BK402" i="11"/>
  <c r="BJ402" i="11"/>
  <c r="BI402" i="11"/>
  <c r="BH402" i="11"/>
  <c r="BG402" i="11"/>
  <c r="BF402" i="11"/>
  <c r="BE402" i="11"/>
  <c r="BD402" i="11"/>
  <c r="BC402" i="11"/>
  <c r="BB402" i="11"/>
  <c r="BA402" i="11"/>
  <c r="AZ402" i="11"/>
  <c r="AY402" i="11"/>
  <c r="AX402" i="11"/>
  <c r="AW402" i="11"/>
  <c r="AV402" i="11"/>
  <c r="AU402" i="11"/>
  <c r="AT402" i="11"/>
  <c r="AS402" i="11"/>
  <c r="AR402" i="11"/>
  <c r="AQ402" i="11"/>
  <c r="AP402" i="11"/>
  <c r="AO402" i="11"/>
  <c r="AN402" i="11"/>
  <c r="AM402" i="11"/>
  <c r="AL402" i="11"/>
  <c r="AK402" i="11"/>
  <c r="AJ402" i="11"/>
  <c r="AI402" i="11"/>
  <c r="AH402" i="11"/>
  <c r="AG402" i="11"/>
  <c r="AF402" i="11"/>
  <c r="AE402" i="11"/>
  <c r="AD402" i="11"/>
  <c r="AC402" i="11"/>
  <c r="AB402" i="11"/>
  <c r="AA402" i="11"/>
  <c r="Z402" i="11"/>
  <c r="Y402" i="11"/>
  <c r="X402" i="11"/>
  <c r="W402" i="11"/>
  <c r="V402" i="11"/>
  <c r="U402" i="11"/>
  <c r="T402" i="11"/>
  <c r="S402" i="11"/>
  <c r="R402" i="11"/>
  <c r="Q402" i="11"/>
  <c r="P402" i="11"/>
  <c r="O402" i="11"/>
  <c r="N402" i="11"/>
  <c r="M402" i="11"/>
  <c r="L402" i="11"/>
  <c r="K402" i="11"/>
  <c r="J402" i="11"/>
  <c r="I402" i="11"/>
  <c r="H402" i="11"/>
  <c r="G402" i="11"/>
  <c r="BK401" i="11"/>
  <c r="BJ401" i="11"/>
  <c r="BI401" i="11"/>
  <c r="BH401" i="11"/>
  <c r="BG401" i="11"/>
  <c r="BF401" i="11"/>
  <c r="BE401" i="11"/>
  <c r="BD401" i="11"/>
  <c r="BC401" i="11"/>
  <c r="BB401" i="11"/>
  <c r="BA401" i="11"/>
  <c r="AZ401" i="11"/>
  <c r="AY401" i="11"/>
  <c r="AX401" i="11"/>
  <c r="AW401" i="11"/>
  <c r="AV401" i="11"/>
  <c r="AU401" i="11"/>
  <c r="AT401" i="11"/>
  <c r="AS401" i="11"/>
  <c r="AR401" i="11"/>
  <c r="AQ401" i="11"/>
  <c r="AP401" i="11"/>
  <c r="AO401" i="11"/>
  <c r="AN401" i="11"/>
  <c r="AM401" i="11"/>
  <c r="AL401" i="11"/>
  <c r="AK401" i="11"/>
  <c r="AJ401" i="11"/>
  <c r="AI401" i="11"/>
  <c r="AH401" i="11"/>
  <c r="AG401" i="11"/>
  <c r="AF401" i="11"/>
  <c r="AE401" i="11"/>
  <c r="AD401" i="11"/>
  <c r="AC401" i="11"/>
  <c r="AB401" i="11"/>
  <c r="AA401" i="11"/>
  <c r="Z401" i="11"/>
  <c r="Y401" i="11"/>
  <c r="X401" i="11"/>
  <c r="W401" i="11"/>
  <c r="V401" i="11"/>
  <c r="U401" i="11"/>
  <c r="T401" i="11"/>
  <c r="S401" i="11"/>
  <c r="R401" i="11"/>
  <c r="Q401" i="11"/>
  <c r="P401" i="11"/>
  <c r="O401" i="11"/>
  <c r="N401" i="11"/>
  <c r="M401" i="11"/>
  <c r="L401" i="11"/>
  <c r="K401" i="11"/>
  <c r="J401" i="11"/>
  <c r="I401" i="11"/>
  <c r="H401" i="11"/>
  <c r="G401" i="11"/>
  <c r="BK400" i="11"/>
  <c r="BJ400" i="11"/>
  <c r="BI400" i="11"/>
  <c r="BH400" i="11"/>
  <c r="BG400" i="11"/>
  <c r="BF400" i="11"/>
  <c r="BE400" i="11"/>
  <c r="BD400" i="11"/>
  <c r="BC400" i="11"/>
  <c r="BB400" i="11"/>
  <c r="BA400" i="11"/>
  <c r="AZ400" i="11"/>
  <c r="AY400" i="11"/>
  <c r="AX400" i="11"/>
  <c r="AW400" i="11"/>
  <c r="AV400" i="11"/>
  <c r="AU400" i="11"/>
  <c r="AT400" i="11"/>
  <c r="AS400" i="11"/>
  <c r="AR400" i="11"/>
  <c r="AQ400" i="11"/>
  <c r="AP400" i="11"/>
  <c r="AO400" i="11"/>
  <c r="AN400" i="11"/>
  <c r="AM400" i="11"/>
  <c r="AL400" i="11"/>
  <c r="AK400" i="11"/>
  <c r="AJ400" i="11"/>
  <c r="AI400" i="11"/>
  <c r="AH400" i="11"/>
  <c r="AG400" i="11"/>
  <c r="AF400" i="11"/>
  <c r="AE400" i="11"/>
  <c r="AD400" i="11"/>
  <c r="AC400" i="11"/>
  <c r="AB400" i="11"/>
  <c r="AA400" i="11"/>
  <c r="Z400" i="11"/>
  <c r="Y400" i="11"/>
  <c r="X400" i="11"/>
  <c r="W400" i="11"/>
  <c r="V400" i="11"/>
  <c r="U400" i="11"/>
  <c r="T400" i="11"/>
  <c r="S400" i="11"/>
  <c r="R400" i="11"/>
  <c r="Q400" i="11"/>
  <c r="P400" i="11"/>
  <c r="O400" i="11"/>
  <c r="N400" i="11"/>
  <c r="M400" i="11"/>
  <c r="L400" i="11"/>
  <c r="K400" i="11"/>
  <c r="J400" i="11"/>
  <c r="I400" i="11"/>
  <c r="H400" i="11"/>
  <c r="G400" i="11"/>
  <c r="BK399" i="11"/>
  <c r="BJ399" i="11"/>
  <c r="BI399" i="11"/>
  <c r="BH399" i="11"/>
  <c r="BG399" i="11"/>
  <c r="BF399" i="11"/>
  <c r="BE399" i="11"/>
  <c r="BD399" i="11"/>
  <c r="BC399" i="11"/>
  <c r="BB399" i="11"/>
  <c r="BA399" i="11"/>
  <c r="AZ399" i="11"/>
  <c r="AY399" i="11"/>
  <c r="AX399" i="11"/>
  <c r="AW399" i="11"/>
  <c r="AV399" i="11"/>
  <c r="AU399" i="11"/>
  <c r="AT399" i="11"/>
  <c r="AS399" i="11"/>
  <c r="AR399" i="11"/>
  <c r="AQ399" i="11"/>
  <c r="AP399" i="11"/>
  <c r="AO399" i="11"/>
  <c r="AN399" i="11"/>
  <c r="AM399" i="11"/>
  <c r="AL399" i="11"/>
  <c r="AK399" i="11"/>
  <c r="AJ399" i="11"/>
  <c r="AI399" i="11"/>
  <c r="AH399" i="11"/>
  <c r="AG399" i="11"/>
  <c r="AF399" i="11"/>
  <c r="AE399" i="11"/>
  <c r="AD399" i="11"/>
  <c r="AC399" i="11"/>
  <c r="AB399" i="11"/>
  <c r="AA399" i="11"/>
  <c r="Z399" i="11"/>
  <c r="Y399" i="11"/>
  <c r="X399" i="11"/>
  <c r="W399" i="11"/>
  <c r="V399" i="11"/>
  <c r="U399" i="11"/>
  <c r="T399" i="11"/>
  <c r="S399" i="11"/>
  <c r="R399" i="11"/>
  <c r="Q399" i="11"/>
  <c r="P399" i="11"/>
  <c r="O399" i="11"/>
  <c r="N399" i="11"/>
  <c r="M399" i="11"/>
  <c r="L399" i="11"/>
  <c r="K399" i="11"/>
  <c r="J399" i="11"/>
  <c r="I399" i="11"/>
  <c r="H399" i="11"/>
  <c r="G399" i="11"/>
  <c r="C399" i="11"/>
  <c r="BK398" i="11"/>
  <c r="BJ398" i="11"/>
  <c r="BI398" i="11"/>
  <c r="BH398" i="11"/>
  <c r="BG398" i="11"/>
  <c r="BF398" i="11"/>
  <c r="BE398" i="11"/>
  <c r="BD398" i="11"/>
  <c r="BC398" i="11"/>
  <c r="BB398" i="11"/>
  <c r="BA398" i="11"/>
  <c r="AZ398" i="11"/>
  <c r="AY398" i="11"/>
  <c r="AX398" i="11"/>
  <c r="AW398" i="11"/>
  <c r="AV398" i="11"/>
  <c r="AU398" i="11"/>
  <c r="AT398" i="11"/>
  <c r="AS398" i="11"/>
  <c r="AR398" i="11"/>
  <c r="AQ398" i="11"/>
  <c r="AP398" i="11"/>
  <c r="AO398" i="11"/>
  <c r="AN398" i="11"/>
  <c r="AM398" i="11"/>
  <c r="AL398" i="11"/>
  <c r="AK398" i="11"/>
  <c r="AJ398" i="11"/>
  <c r="AI398" i="11"/>
  <c r="AH398" i="11"/>
  <c r="AG398" i="11"/>
  <c r="AF398" i="11"/>
  <c r="AE398" i="11"/>
  <c r="AD398" i="11"/>
  <c r="AC398" i="11"/>
  <c r="AB398" i="11"/>
  <c r="AA398" i="11"/>
  <c r="Z398" i="11"/>
  <c r="Y398" i="11"/>
  <c r="X398" i="11"/>
  <c r="W398" i="11"/>
  <c r="V398" i="11"/>
  <c r="U398" i="11"/>
  <c r="T398" i="11"/>
  <c r="S398" i="11"/>
  <c r="R398" i="11"/>
  <c r="Q398" i="11"/>
  <c r="P398" i="11"/>
  <c r="O398" i="11"/>
  <c r="N398" i="11"/>
  <c r="M398" i="11"/>
  <c r="L398" i="11"/>
  <c r="K398" i="11"/>
  <c r="J398" i="11"/>
  <c r="I398" i="11"/>
  <c r="H398" i="11"/>
  <c r="C398" i="11" s="1"/>
  <c r="G398" i="11"/>
  <c r="BK397" i="11"/>
  <c r="BJ397" i="11"/>
  <c r="BI397" i="11"/>
  <c r="BH397" i="11"/>
  <c r="BG397" i="11"/>
  <c r="BF397" i="11"/>
  <c r="BE397" i="11"/>
  <c r="BD397" i="11"/>
  <c r="BC397" i="11"/>
  <c r="BB397" i="11"/>
  <c r="BA397" i="11"/>
  <c r="AZ397" i="11"/>
  <c r="AY397" i="11"/>
  <c r="AX397" i="11"/>
  <c r="AW397" i="11"/>
  <c r="AV397" i="11"/>
  <c r="AU397" i="11"/>
  <c r="AT397" i="11"/>
  <c r="AS397" i="11"/>
  <c r="AR397" i="11"/>
  <c r="AQ397" i="11"/>
  <c r="AP397" i="11"/>
  <c r="AO397" i="11"/>
  <c r="AN397" i="11"/>
  <c r="AM397" i="11"/>
  <c r="AL397" i="11"/>
  <c r="AK397" i="11"/>
  <c r="AJ397" i="11"/>
  <c r="AI397" i="11"/>
  <c r="AH397" i="11"/>
  <c r="AG397" i="11"/>
  <c r="AF397" i="11"/>
  <c r="AE397" i="11"/>
  <c r="AD397" i="11"/>
  <c r="AC397" i="11"/>
  <c r="AB397" i="11"/>
  <c r="AA397" i="11"/>
  <c r="Z397" i="11"/>
  <c r="Y397" i="11"/>
  <c r="X397" i="11"/>
  <c r="W397" i="11"/>
  <c r="V397" i="11"/>
  <c r="U397" i="11"/>
  <c r="T397" i="11"/>
  <c r="S397" i="11"/>
  <c r="R397" i="11"/>
  <c r="Q397" i="11"/>
  <c r="P397" i="11"/>
  <c r="O397" i="11"/>
  <c r="N397" i="11"/>
  <c r="M397" i="11"/>
  <c r="L397" i="11"/>
  <c r="K397" i="11"/>
  <c r="J397" i="11"/>
  <c r="I397" i="11"/>
  <c r="H397" i="11"/>
  <c r="G397" i="11"/>
  <c r="BK396" i="11"/>
  <c r="BJ396" i="11"/>
  <c r="BI396" i="11"/>
  <c r="BH396" i="11"/>
  <c r="BG396" i="11"/>
  <c r="BF396" i="11"/>
  <c r="BE396" i="11"/>
  <c r="BD396" i="11"/>
  <c r="BC396" i="11"/>
  <c r="BB396" i="11"/>
  <c r="BA396" i="11"/>
  <c r="AZ396" i="11"/>
  <c r="AY396" i="11"/>
  <c r="AX396" i="11"/>
  <c r="AW396" i="11"/>
  <c r="AV396" i="11"/>
  <c r="AU396" i="11"/>
  <c r="AT396" i="11"/>
  <c r="AS396" i="11"/>
  <c r="AR396" i="11"/>
  <c r="AQ396" i="11"/>
  <c r="AP396" i="11"/>
  <c r="AO396" i="11"/>
  <c r="AN396" i="11"/>
  <c r="AM396" i="11"/>
  <c r="AL396" i="11"/>
  <c r="AK396" i="11"/>
  <c r="AJ396" i="11"/>
  <c r="AI396" i="11"/>
  <c r="AH396" i="11"/>
  <c r="AG396" i="11"/>
  <c r="AF396" i="11"/>
  <c r="AE396" i="11"/>
  <c r="AD396" i="11"/>
  <c r="AC396" i="11"/>
  <c r="AB396" i="11"/>
  <c r="AA396" i="11"/>
  <c r="Z396" i="11"/>
  <c r="Y396" i="11"/>
  <c r="X396" i="11"/>
  <c r="W396" i="11"/>
  <c r="V396" i="11"/>
  <c r="U396" i="11"/>
  <c r="T396" i="11"/>
  <c r="S396" i="11"/>
  <c r="R396" i="11"/>
  <c r="Q396" i="11"/>
  <c r="P396" i="11"/>
  <c r="O396" i="11"/>
  <c r="N396" i="11"/>
  <c r="M396" i="11"/>
  <c r="L396" i="11"/>
  <c r="K396" i="11"/>
  <c r="J396" i="11"/>
  <c r="I396" i="11"/>
  <c r="H396" i="11"/>
  <c r="G396" i="11"/>
  <c r="BK395" i="11"/>
  <c r="BJ395" i="11"/>
  <c r="BI395" i="11"/>
  <c r="BH395" i="11"/>
  <c r="BG395" i="11"/>
  <c r="BF395" i="11"/>
  <c r="BE395" i="11"/>
  <c r="BD395" i="11"/>
  <c r="BC395" i="11"/>
  <c r="BB395" i="11"/>
  <c r="BA395" i="11"/>
  <c r="AZ395" i="11"/>
  <c r="AY395" i="11"/>
  <c r="AX395" i="11"/>
  <c r="AW395" i="11"/>
  <c r="AV395" i="11"/>
  <c r="AU395" i="11"/>
  <c r="AT395" i="11"/>
  <c r="AS395" i="11"/>
  <c r="AR395" i="11"/>
  <c r="AQ395" i="11"/>
  <c r="AP395" i="11"/>
  <c r="AO395" i="11"/>
  <c r="AN395" i="11"/>
  <c r="AM395" i="11"/>
  <c r="AL395" i="11"/>
  <c r="AK395" i="11"/>
  <c r="AJ395" i="11"/>
  <c r="AI395" i="11"/>
  <c r="AH395" i="11"/>
  <c r="AG395" i="11"/>
  <c r="AF395" i="11"/>
  <c r="AE395" i="11"/>
  <c r="AD395" i="11"/>
  <c r="AC395" i="11"/>
  <c r="AB395" i="11"/>
  <c r="AA395" i="11"/>
  <c r="Z395" i="11"/>
  <c r="Y395" i="11"/>
  <c r="X395" i="11"/>
  <c r="W395" i="11"/>
  <c r="V395" i="11"/>
  <c r="U395" i="11"/>
  <c r="T395" i="11"/>
  <c r="S395" i="11"/>
  <c r="R395" i="11"/>
  <c r="Q395" i="11"/>
  <c r="P395" i="11"/>
  <c r="O395" i="11"/>
  <c r="N395" i="11"/>
  <c r="M395" i="11"/>
  <c r="L395" i="11"/>
  <c r="K395" i="11"/>
  <c r="J395" i="11"/>
  <c r="I395" i="11"/>
  <c r="H395" i="11"/>
  <c r="G395" i="11"/>
  <c r="BK394" i="11"/>
  <c r="BJ394" i="11"/>
  <c r="BI394" i="11"/>
  <c r="BH394" i="11"/>
  <c r="BG394" i="11"/>
  <c r="BF394" i="11"/>
  <c r="BE394" i="11"/>
  <c r="BD394" i="11"/>
  <c r="BC394" i="11"/>
  <c r="BB394" i="11"/>
  <c r="BA394" i="11"/>
  <c r="AZ394" i="11"/>
  <c r="AY394" i="11"/>
  <c r="AX394" i="11"/>
  <c r="AW394" i="11"/>
  <c r="AV394" i="11"/>
  <c r="AU394" i="11"/>
  <c r="AT394" i="11"/>
  <c r="AS394" i="11"/>
  <c r="AR394" i="11"/>
  <c r="AQ394" i="11"/>
  <c r="AP394" i="11"/>
  <c r="AO394" i="11"/>
  <c r="AN394" i="11"/>
  <c r="AM394" i="11"/>
  <c r="AL394" i="11"/>
  <c r="AK394" i="11"/>
  <c r="AJ394" i="11"/>
  <c r="AI394" i="11"/>
  <c r="AH394" i="11"/>
  <c r="AG394" i="11"/>
  <c r="AF394" i="11"/>
  <c r="AE394" i="11"/>
  <c r="AD394" i="11"/>
  <c r="AC394" i="11"/>
  <c r="AB394" i="11"/>
  <c r="AA394" i="11"/>
  <c r="Z394" i="11"/>
  <c r="Y394" i="11"/>
  <c r="X394" i="11"/>
  <c r="W394" i="11"/>
  <c r="V394" i="11"/>
  <c r="U394" i="11"/>
  <c r="T394" i="11"/>
  <c r="S394" i="11"/>
  <c r="R394" i="11"/>
  <c r="Q394" i="11"/>
  <c r="P394" i="11"/>
  <c r="O394" i="11"/>
  <c r="N394" i="11"/>
  <c r="M394" i="11"/>
  <c r="L394" i="11"/>
  <c r="K394" i="11"/>
  <c r="J394" i="11"/>
  <c r="I394" i="11"/>
  <c r="H394" i="11"/>
  <c r="G394" i="11"/>
  <c r="BK393" i="11"/>
  <c r="BJ393" i="11"/>
  <c r="BI393" i="11"/>
  <c r="BH393" i="11"/>
  <c r="BG393" i="11"/>
  <c r="BF393" i="11"/>
  <c r="BE393" i="11"/>
  <c r="BD393" i="11"/>
  <c r="BC393" i="11"/>
  <c r="BB393" i="11"/>
  <c r="BA393" i="11"/>
  <c r="AZ393" i="11"/>
  <c r="AY393" i="11"/>
  <c r="AX393" i="11"/>
  <c r="AW393" i="11"/>
  <c r="AV393" i="11"/>
  <c r="AU393" i="11"/>
  <c r="AT393" i="11"/>
  <c r="AS393" i="11"/>
  <c r="AR393" i="11"/>
  <c r="AQ393" i="11"/>
  <c r="AP393" i="11"/>
  <c r="AO393" i="11"/>
  <c r="AN393" i="11"/>
  <c r="AM393" i="11"/>
  <c r="AL393" i="11"/>
  <c r="AK393" i="11"/>
  <c r="AJ393" i="11"/>
  <c r="AI393" i="11"/>
  <c r="AH393" i="11"/>
  <c r="AG393" i="11"/>
  <c r="AF393" i="11"/>
  <c r="AE393" i="11"/>
  <c r="AD393" i="11"/>
  <c r="AC393" i="11"/>
  <c r="AB393" i="11"/>
  <c r="AA393" i="11"/>
  <c r="Z393" i="11"/>
  <c r="Y393" i="11"/>
  <c r="X393" i="11"/>
  <c r="W393" i="11"/>
  <c r="V393" i="11"/>
  <c r="U393" i="11"/>
  <c r="T393" i="11"/>
  <c r="S393" i="11"/>
  <c r="R393" i="11"/>
  <c r="Q393" i="11"/>
  <c r="P393" i="11"/>
  <c r="O393" i="11"/>
  <c r="N393" i="11"/>
  <c r="M393" i="11"/>
  <c r="L393" i="11"/>
  <c r="K393" i="11"/>
  <c r="J393" i="11"/>
  <c r="I393" i="11"/>
  <c r="H393" i="11"/>
  <c r="C393" i="11" s="1"/>
  <c r="D220" i="11" s="1"/>
  <c r="G393" i="11"/>
  <c r="BK392" i="11"/>
  <c r="BJ392" i="11"/>
  <c r="BI392" i="11"/>
  <c r="BH392" i="11"/>
  <c r="BG392" i="11"/>
  <c r="BF392" i="11"/>
  <c r="BE392" i="11"/>
  <c r="BD392" i="11"/>
  <c r="BC392" i="11"/>
  <c r="BB392" i="11"/>
  <c r="BA392" i="11"/>
  <c r="AZ392" i="11"/>
  <c r="AY392" i="11"/>
  <c r="AX392" i="11"/>
  <c r="AW392" i="11"/>
  <c r="AV392" i="11"/>
  <c r="AU392" i="11"/>
  <c r="AT392" i="11"/>
  <c r="AS392" i="11"/>
  <c r="AR392" i="11"/>
  <c r="AQ392" i="11"/>
  <c r="AP392" i="11"/>
  <c r="AO392" i="11"/>
  <c r="AN392" i="11"/>
  <c r="AM392" i="11"/>
  <c r="AL392" i="11"/>
  <c r="AK392" i="11"/>
  <c r="AJ392" i="11"/>
  <c r="AI392" i="11"/>
  <c r="AH392" i="11"/>
  <c r="AG392" i="11"/>
  <c r="AF392" i="11"/>
  <c r="AE392" i="11"/>
  <c r="AD392" i="11"/>
  <c r="AC392" i="11"/>
  <c r="AB392" i="11"/>
  <c r="AA392" i="11"/>
  <c r="Z392" i="11"/>
  <c r="Y392" i="11"/>
  <c r="X392" i="11"/>
  <c r="W392" i="11"/>
  <c r="V392" i="11"/>
  <c r="U392" i="11"/>
  <c r="T392" i="11"/>
  <c r="S392" i="11"/>
  <c r="R392" i="11"/>
  <c r="Q392" i="11"/>
  <c r="P392" i="11"/>
  <c r="O392" i="11"/>
  <c r="N392" i="11"/>
  <c r="M392" i="11"/>
  <c r="L392" i="11"/>
  <c r="K392" i="11"/>
  <c r="J392" i="11"/>
  <c r="I392" i="11"/>
  <c r="H392" i="11"/>
  <c r="G392" i="11"/>
  <c r="BK391" i="11"/>
  <c r="BJ391" i="11"/>
  <c r="BI391" i="11"/>
  <c r="BH391" i="11"/>
  <c r="BG391" i="11"/>
  <c r="BF391" i="11"/>
  <c r="BE391" i="11"/>
  <c r="BD391" i="11"/>
  <c r="BC391" i="11"/>
  <c r="BB391" i="11"/>
  <c r="BA391" i="11"/>
  <c r="AZ391" i="11"/>
  <c r="AY391" i="11"/>
  <c r="AX391" i="11"/>
  <c r="AW391" i="11"/>
  <c r="AV391" i="11"/>
  <c r="AU391" i="11"/>
  <c r="AT391" i="11"/>
  <c r="AS391" i="11"/>
  <c r="AR391" i="11"/>
  <c r="AQ391" i="11"/>
  <c r="AP391" i="11"/>
  <c r="AO391" i="11"/>
  <c r="AN391" i="11"/>
  <c r="AM391" i="11"/>
  <c r="AL391" i="11"/>
  <c r="AK391" i="11"/>
  <c r="AJ391" i="11"/>
  <c r="AI391" i="11"/>
  <c r="AH391" i="11"/>
  <c r="AG391" i="11"/>
  <c r="AF391" i="11"/>
  <c r="AE391" i="11"/>
  <c r="AD391" i="11"/>
  <c r="AC391" i="11"/>
  <c r="AB391" i="11"/>
  <c r="AA391" i="11"/>
  <c r="Z391" i="11"/>
  <c r="Y391" i="11"/>
  <c r="X391" i="11"/>
  <c r="W391" i="11"/>
  <c r="V391" i="11"/>
  <c r="U391" i="11"/>
  <c r="T391" i="11"/>
  <c r="S391" i="11"/>
  <c r="R391" i="11"/>
  <c r="Q391" i="11"/>
  <c r="P391" i="11"/>
  <c r="O391" i="11"/>
  <c r="N391" i="11"/>
  <c r="M391" i="11"/>
  <c r="L391" i="11"/>
  <c r="K391" i="11"/>
  <c r="J391" i="11"/>
  <c r="I391" i="11"/>
  <c r="H391" i="11"/>
  <c r="G391" i="11"/>
  <c r="BK390" i="11"/>
  <c r="BJ390" i="11"/>
  <c r="BI390" i="11"/>
  <c r="BH390" i="11"/>
  <c r="BG390" i="11"/>
  <c r="BF390" i="11"/>
  <c r="BE390" i="11"/>
  <c r="BD390" i="11"/>
  <c r="BC390" i="11"/>
  <c r="BB390" i="11"/>
  <c r="BA390" i="11"/>
  <c r="AZ390" i="11"/>
  <c r="AY390" i="11"/>
  <c r="AX390" i="11"/>
  <c r="AW390" i="11"/>
  <c r="AV390" i="11"/>
  <c r="AU390" i="11"/>
  <c r="AT390" i="11"/>
  <c r="AS390" i="11"/>
  <c r="AR390" i="11"/>
  <c r="AQ390" i="11"/>
  <c r="AP390" i="11"/>
  <c r="AO390" i="11"/>
  <c r="AN390" i="11"/>
  <c r="AM390" i="11"/>
  <c r="AL390" i="11"/>
  <c r="AK390" i="11"/>
  <c r="AJ390" i="11"/>
  <c r="AI390" i="11"/>
  <c r="AH390" i="11"/>
  <c r="AG390" i="11"/>
  <c r="AF390" i="11"/>
  <c r="AE390" i="11"/>
  <c r="AD390" i="11"/>
  <c r="AC390" i="11"/>
  <c r="AB390" i="11"/>
  <c r="AA390" i="11"/>
  <c r="Z390" i="11"/>
  <c r="Y390" i="11"/>
  <c r="X390" i="11"/>
  <c r="W390" i="11"/>
  <c r="V390" i="11"/>
  <c r="U390" i="11"/>
  <c r="T390" i="11"/>
  <c r="S390" i="11"/>
  <c r="R390" i="11"/>
  <c r="Q390" i="11"/>
  <c r="P390" i="11"/>
  <c r="O390" i="11"/>
  <c r="N390" i="11"/>
  <c r="M390" i="11"/>
  <c r="L390" i="11"/>
  <c r="K390" i="11"/>
  <c r="J390" i="11"/>
  <c r="I390" i="11"/>
  <c r="H390" i="11"/>
  <c r="G390" i="11"/>
  <c r="BK389" i="11"/>
  <c r="BJ389" i="11"/>
  <c r="BI389" i="11"/>
  <c r="BH389" i="11"/>
  <c r="BG389" i="11"/>
  <c r="BF389" i="11"/>
  <c r="BE389" i="11"/>
  <c r="BD389" i="11"/>
  <c r="BC389" i="11"/>
  <c r="BB389" i="11"/>
  <c r="BA389" i="11"/>
  <c r="AZ389" i="11"/>
  <c r="AY389" i="11"/>
  <c r="AX389" i="11"/>
  <c r="AW389" i="11"/>
  <c r="AV389" i="11"/>
  <c r="AU389" i="11"/>
  <c r="AT389" i="11"/>
  <c r="AS389" i="11"/>
  <c r="AR389" i="11"/>
  <c r="AQ389" i="11"/>
  <c r="AP389" i="11"/>
  <c r="AO389" i="11"/>
  <c r="AN389" i="11"/>
  <c r="AM389" i="11"/>
  <c r="AL389" i="11"/>
  <c r="AK389" i="11"/>
  <c r="AJ389" i="11"/>
  <c r="AI389" i="11"/>
  <c r="AH389" i="11"/>
  <c r="AG389" i="11"/>
  <c r="AF389" i="11"/>
  <c r="AE389" i="11"/>
  <c r="AD389" i="11"/>
  <c r="AC389" i="11"/>
  <c r="AB389" i="11"/>
  <c r="AA389" i="11"/>
  <c r="Z389" i="11"/>
  <c r="Y389" i="11"/>
  <c r="X389" i="11"/>
  <c r="W389" i="11"/>
  <c r="V389" i="11"/>
  <c r="U389" i="11"/>
  <c r="T389" i="11"/>
  <c r="S389" i="11"/>
  <c r="R389" i="11"/>
  <c r="Q389" i="11"/>
  <c r="P389" i="11"/>
  <c r="O389" i="11"/>
  <c r="N389" i="11"/>
  <c r="M389" i="11"/>
  <c r="L389" i="11"/>
  <c r="K389" i="11"/>
  <c r="J389" i="11"/>
  <c r="I389" i="11"/>
  <c r="H389" i="11"/>
  <c r="G389" i="11"/>
  <c r="BK388" i="11"/>
  <c r="BJ388" i="11"/>
  <c r="BI388" i="11"/>
  <c r="BH388" i="11"/>
  <c r="BG388" i="11"/>
  <c r="BF388" i="11"/>
  <c r="BE388" i="11"/>
  <c r="BD388" i="11"/>
  <c r="BC388" i="11"/>
  <c r="BB388" i="11"/>
  <c r="BA388" i="11"/>
  <c r="AZ388" i="11"/>
  <c r="AY388" i="11"/>
  <c r="AX388" i="11"/>
  <c r="AW388" i="11"/>
  <c r="AV388" i="11"/>
  <c r="AU388" i="11"/>
  <c r="AT388" i="11"/>
  <c r="AS388" i="11"/>
  <c r="AR388" i="11"/>
  <c r="AQ388" i="11"/>
  <c r="AP388" i="11"/>
  <c r="AO388" i="11"/>
  <c r="AN388" i="11"/>
  <c r="AM388" i="11"/>
  <c r="AL388" i="11"/>
  <c r="AK388" i="11"/>
  <c r="AJ388" i="11"/>
  <c r="AI388" i="11"/>
  <c r="AH388" i="11"/>
  <c r="AG388" i="11"/>
  <c r="AF388" i="11"/>
  <c r="AE388" i="11"/>
  <c r="AD388" i="11"/>
  <c r="AC388" i="11"/>
  <c r="AB388" i="11"/>
  <c r="AA388" i="11"/>
  <c r="Z388" i="11"/>
  <c r="Y388" i="11"/>
  <c r="X388" i="11"/>
  <c r="W388" i="11"/>
  <c r="V388" i="11"/>
  <c r="U388" i="11"/>
  <c r="T388" i="11"/>
  <c r="S388" i="11"/>
  <c r="R388" i="11"/>
  <c r="Q388" i="11"/>
  <c r="P388" i="11"/>
  <c r="O388" i="11"/>
  <c r="N388" i="11"/>
  <c r="M388" i="11"/>
  <c r="L388" i="11"/>
  <c r="K388" i="11"/>
  <c r="J388" i="11"/>
  <c r="I388" i="11"/>
  <c r="H388" i="11"/>
  <c r="G388" i="11"/>
  <c r="BK387" i="11"/>
  <c r="BJ387" i="11"/>
  <c r="BI387" i="11"/>
  <c r="BH387" i="11"/>
  <c r="BG387" i="11"/>
  <c r="BF387" i="11"/>
  <c r="BE387" i="11"/>
  <c r="BD387" i="11"/>
  <c r="BC387" i="11"/>
  <c r="BB387" i="11"/>
  <c r="BA387" i="11"/>
  <c r="AZ387" i="11"/>
  <c r="AY387" i="11"/>
  <c r="AX387" i="11"/>
  <c r="AW387" i="11"/>
  <c r="AV387" i="11"/>
  <c r="AU387" i="11"/>
  <c r="AT387" i="11"/>
  <c r="AS387" i="11"/>
  <c r="AR387" i="11"/>
  <c r="AQ387" i="11"/>
  <c r="AP387" i="11"/>
  <c r="AO387" i="11"/>
  <c r="AN387" i="11"/>
  <c r="AM387" i="11"/>
  <c r="AL387" i="11"/>
  <c r="AK387" i="11"/>
  <c r="AJ387" i="11"/>
  <c r="AI387" i="11"/>
  <c r="AH387" i="11"/>
  <c r="AG387" i="11"/>
  <c r="AF387" i="11"/>
  <c r="AE387" i="11"/>
  <c r="AD387" i="11"/>
  <c r="AC387" i="11"/>
  <c r="AB387" i="11"/>
  <c r="AA387" i="11"/>
  <c r="Z387" i="11"/>
  <c r="Y387" i="11"/>
  <c r="X387" i="11"/>
  <c r="W387" i="11"/>
  <c r="V387" i="11"/>
  <c r="U387" i="11"/>
  <c r="T387" i="11"/>
  <c r="S387" i="11"/>
  <c r="R387" i="11"/>
  <c r="Q387" i="11"/>
  <c r="P387" i="11"/>
  <c r="O387" i="11"/>
  <c r="N387" i="11"/>
  <c r="M387" i="11"/>
  <c r="L387" i="11"/>
  <c r="K387" i="11"/>
  <c r="J387" i="11"/>
  <c r="I387" i="11"/>
  <c r="H387" i="11"/>
  <c r="G387" i="11"/>
  <c r="C387" i="11" s="1"/>
  <c r="D214" i="11" s="1"/>
  <c r="BK386" i="11"/>
  <c r="BJ386" i="11"/>
  <c r="BI386" i="11"/>
  <c r="BH386" i="11"/>
  <c r="BG386" i="11"/>
  <c r="BF386" i="11"/>
  <c r="BE386" i="11"/>
  <c r="BD386" i="11"/>
  <c r="BC386" i="11"/>
  <c r="BB386" i="11"/>
  <c r="BA386" i="11"/>
  <c r="AZ386" i="11"/>
  <c r="AY386" i="11"/>
  <c r="AX386" i="11"/>
  <c r="AW386" i="11"/>
  <c r="AV386" i="11"/>
  <c r="AU386" i="11"/>
  <c r="AT386" i="11"/>
  <c r="AS386" i="11"/>
  <c r="AR386" i="11"/>
  <c r="AQ386" i="11"/>
  <c r="AP386" i="11"/>
  <c r="AO386" i="11"/>
  <c r="AN386" i="11"/>
  <c r="AM386" i="11"/>
  <c r="AL386" i="11"/>
  <c r="AK386" i="11"/>
  <c r="AJ386" i="11"/>
  <c r="AI386" i="11"/>
  <c r="AH386" i="11"/>
  <c r="AG386" i="11"/>
  <c r="AF386" i="11"/>
  <c r="AE386" i="11"/>
  <c r="AD386" i="11"/>
  <c r="AC386" i="11"/>
  <c r="AB386" i="11"/>
  <c r="AA386" i="11"/>
  <c r="Z386" i="11"/>
  <c r="Y386" i="11"/>
  <c r="X386" i="11"/>
  <c r="W386" i="11"/>
  <c r="V386" i="11"/>
  <c r="U386" i="11"/>
  <c r="T386" i="11"/>
  <c r="S386" i="11"/>
  <c r="R386" i="11"/>
  <c r="Q386" i="11"/>
  <c r="P386" i="11"/>
  <c r="O386" i="11"/>
  <c r="N386" i="11"/>
  <c r="M386" i="11"/>
  <c r="L386" i="11"/>
  <c r="K386" i="11"/>
  <c r="J386" i="11"/>
  <c r="I386" i="11"/>
  <c r="H386" i="11"/>
  <c r="G386" i="11"/>
  <c r="BK385" i="11"/>
  <c r="BJ385" i="11"/>
  <c r="BI385" i="11"/>
  <c r="BH385" i="11"/>
  <c r="BG385" i="11"/>
  <c r="BF385" i="11"/>
  <c r="BE385" i="11"/>
  <c r="BD385" i="11"/>
  <c r="BC385" i="11"/>
  <c r="BB385" i="11"/>
  <c r="BA385" i="11"/>
  <c r="AZ385" i="11"/>
  <c r="AY385" i="11"/>
  <c r="AX385" i="11"/>
  <c r="AW385" i="11"/>
  <c r="AV385" i="11"/>
  <c r="AU385" i="11"/>
  <c r="AT385" i="11"/>
  <c r="AS385" i="11"/>
  <c r="AR385" i="11"/>
  <c r="AQ385" i="11"/>
  <c r="AP385" i="11"/>
  <c r="AO385" i="11"/>
  <c r="AN385" i="11"/>
  <c r="AM385" i="11"/>
  <c r="AL385" i="11"/>
  <c r="AK385" i="11"/>
  <c r="AJ385" i="11"/>
  <c r="AI385" i="11"/>
  <c r="AH385" i="11"/>
  <c r="AG385" i="11"/>
  <c r="AF385" i="11"/>
  <c r="AE385" i="11"/>
  <c r="AD385" i="11"/>
  <c r="AC385" i="11"/>
  <c r="AB385" i="11"/>
  <c r="AA385" i="11"/>
  <c r="Z385" i="11"/>
  <c r="Y385" i="11"/>
  <c r="X385" i="11"/>
  <c r="W385" i="11"/>
  <c r="V385" i="11"/>
  <c r="U385" i="11"/>
  <c r="T385" i="11"/>
  <c r="S385" i="11"/>
  <c r="R385" i="11"/>
  <c r="Q385" i="11"/>
  <c r="P385" i="11"/>
  <c r="O385" i="11"/>
  <c r="N385" i="11"/>
  <c r="M385" i="11"/>
  <c r="L385" i="11"/>
  <c r="K385" i="11"/>
  <c r="J385" i="11"/>
  <c r="I385" i="11"/>
  <c r="H385" i="11"/>
  <c r="G385" i="11"/>
  <c r="BK384" i="11"/>
  <c r="BJ384" i="11"/>
  <c r="BI384" i="11"/>
  <c r="BH384" i="11"/>
  <c r="BG384" i="11"/>
  <c r="BF384" i="11"/>
  <c r="BE384" i="11"/>
  <c r="BD384" i="11"/>
  <c r="BC384" i="11"/>
  <c r="BB384" i="11"/>
  <c r="BA384" i="11"/>
  <c r="AZ384" i="11"/>
  <c r="AY384" i="11"/>
  <c r="AX384" i="11"/>
  <c r="AW384" i="11"/>
  <c r="AV384" i="11"/>
  <c r="AU384" i="11"/>
  <c r="AT384" i="11"/>
  <c r="AS384" i="11"/>
  <c r="AR384" i="11"/>
  <c r="AQ384" i="11"/>
  <c r="AP384" i="11"/>
  <c r="AO384" i="11"/>
  <c r="AN384" i="11"/>
  <c r="AM384" i="11"/>
  <c r="AL384" i="11"/>
  <c r="AK384" i="11"/>
  <c r="AJ384" i="11"/>
  <c r="AI384" i="11"/>
  <c r="AH384" i="11"/>
  <c r="AG384" i="11"/>
  <c r="AF384" i="11"/>
  <c r="AE384" i="11"/>
  <c r="AD384" i="11"/>
  <c r="AC384" i="11"/>
  <c r="AB384" i="11"/>
  <c r="AA384" i="11"/>
  <c r="Z384" i="11"/>
  <c r="Y384" i="11"/>
  <c r="X384" i="11"/>
  <c r="W384" i="11"/>
  <c r="V384" i="11"/>
  <c r="U384" i="11"/>
  <c r="T384" i="11"/>
  <c r="S384" i="11"/>
  <c r="R384" i="11"/>
  <c r="Q384" i="11"/>
  <c r="P384" i="11"/>
  <c r="O384" i="11"/>
  <c r="N384" i="11"/>
  <c r="M384" i="11"/>
  <c r="L384" i="11"/>
  <c r="K384" i="11"/>
  <c r="J384" i="11"/>
  <c r="I384" i="11"/>
  <c r="H384" i="11"/>
  <c r="G384" i="11"/>
  <c r="BK383" i="11"/>
  <c r="BJ383" i="11"/>
  <c r="BI383" i="11"/>
  <c r="BH383" i="11"/>
  <c r="BG383" i="11"/>
  <c r="BF383" i="11"/>
  <c r="BE383" i="11"/>
  <c r="BD383" i="11"/>
  <c r="BC383" i="11"/>
  <c r="BB383" i="11"/>
  <c r="BA383" i="11"/>
  <c r="AZ383" i="11"/>
  <c r="AY383" i="11"/>
  <c r="AX383" i="11"/>
  <c r="AW383" i="11"/>
  <c r="AV383" i="11"/>
  <c r="AU383" i="11"/>
  <c r="AT383" i="11"/>
  <c r="AS383" i="11"/>
  <c r="AR383" i="11"/>
  <c r="AQ383" i="11"/>
  <c r="AP383" i="11"/>
  <c r="AO383" i="11"/>
  <c r="AN383" i="11"/>
  <c r="AM383" i="11"/>
  <c r="AL383" i="11"/>
  <c r="AK383" i="11"/>
  <c r="AJ383" i="11"/>
  <c r="AI383" i="11"/>
  <c r="AH383" i="11"/>
  <c r="AG383" i="11"/>
  <c r="AF383" i="11"/>
  <c r="AE383" i="11"/>
  <c r="AD383" i="11"/>
  <c r="AC383" i="11"/>
  <c r="AB383" i="11"/>
  <c r="AA383" i="11"/>
  <c r="Z383" i="11"/>
  <c r="Y383" i="11"/>
  <c r="X383" i="11"/>
  <c r="W383" i="11"/>
  <c r="V383" i="11"/>
  <c r="U383" i="11"/>
  <c r="T383" i="11"/>
  <c r="S383" i="11"/>
  <c r="R383" i="11"/>
  <c r="Q383" i="11"/>
  <c r="P383" i="11"/>
  <c r="O383" i="11"/>
  <c r="N383" i="11"/>
  <c r="M383" i="11"/>
  <c r="L383" i="11"/>
  <c r="K383" i="11"/>
  <c r="J383" i="11"/>
  <c r="I383" i="11"/>
  <c r="H383" i="11"/>
  <c r="G383" i="11"/>
  <c r="C383" i="11" s="1"/>
  <c r="D210" i="11" s="1"/>
  <c r="BK382" i="11"/>
  <c r="BJ382" i="11"/>
  <c r="BI382" i="11"/>
  <c r="BH382" i="11"/>
  <c r="BG382" i="11"/>
  <c r="BF382" i="11"/>
  <c r="BE382" i="11"/>
  <c r="BD382" i="11"/>
  <c r="BC382" i="11"/>
  <c r="BB382" i="11"/>
  <c r="BA382" i="11"/>
  <c r="AZ382" i="11"/>
  <c r="AY382" i="11"/>
  <c r="AX382" i="11"/>
  <c r="AW382" i="11"/>
  <c r="AV382" i="11"/>
  <c r="AU382" i="11"/>
  <c r="AT382" i="11"/>
  <c r="AS382" i="11"/>
  <c r="AR382" i="11"/>
  <c r="AQ382" i="11"/>
  <c r="AP382" i="11"/>
  <c r="AO382" i="11"/>
  <c r="AN382" i="11"/>
  <c r="AM382" i="11"/>
  <c r="AL382" i="11"/>
  <c r="AK382" i="11"/>
  <c r="AJ382" i="11"/>
  <c r="AI382" i="11"/>
  <c r="AH382" i="11"/>
  <c r="AG382" i="11"/>
  <c r="AF382" i="11"/>
  <c r="AE382" i="11"/>
  <c r="AD382" i="11"/>
  <c r="AC382" i="11"/>
  <c r="AB382" i="11"/>
  <c r="AA382" i="11"/>
  <c r="Z382" i="11"/>
  <c r="Y382" i="11"/>
  <c r="X382" i="11"/>
  <c r="W382" i="11"/>
  <c r="V382" i="11"/>
  <c r="U382" i="11"/>
  <c r="T382" i="11"/>
  <c r="S382" i="11"/>
  <c r="R382" i="11"/>
  <c r="Q382" i="11"/>
  <c r="P382" i="11"/>
  <c r="O382" i="11"/>
  <c r="N382" i="11"/>
  <c r="M382" i="11"/>
  <c r="L382" i="11"/>
  <c r="K382" i="11"/>
  <c r="J382" i="11"/>
  <c r="I382" i="11"/>
  <c r="H382" i="11"/>
  <c r="G382" i="11"/>
  <c r="BK381" i="11"/>
  <c r="BJ381" i="11"/>
  <c r="BI381" i="11"/>
  <c r="BH381" i="11"/>
  <c r="BG381" i="11"/>
  <c r="BF381" i="11"/>
  <c r="BE381" i="11"/>
  <c r="BD381" i="11"/>
  <c r="BC381" i="11"/>
  <c r="BB381" i="11"/>
  <c r="BA381" i="11"/>
  <c r="AZ381" i="11"/>
  <c r="AY381" i="11"/>
  <c r="AX381" i="11"/>
  <c r="AW381" i="11"/>
  <c r="AV381" i="11"/>
  <c r="AU381" i="11"/>
  <c r="AT381" i="11"/>
  <c r="AS381" i="11"/>
  <c r="AR381" i="11"/>
  <c r="AQ381" i="11"/>
  <c r="AP381" i="11"/>
  <c r="AO381" i="11"/>
  <c r="AN381" i="11"/>
  <c r="AM381" i="11"/>
  <c r="AL381" i="11"/>
  <c r="AK381" i="11"/>
  <c r="AJ381" i="11"/>
  <c r="AI381" i="11"/>
  <c r="AH381" i="11"/>
  <c r="AG381" i="11"/>
  <c r="AF381" i="11"/>
  <c r="AE381" i="11"/>
  <c r="AD381" i="11"/>
  <c r="AC381" i="11"/>
  <c r="AB381" i="11"/>
  <c r="AA381" i="11"/>
  <c r="Z381" i="11"/>
  <c r="Y381" i="11"/>
  <c r="X381" i="11"/>
  <c r="W381" i="11"/>
  <c r="V381" i="11"/>
  <c r="U381" i="11"/>
  <c r="T381" i="11"/>
  <c r="S381" i="11"/>
  <c r="R381" i="11"/>
  <c r="Q381" i="11"/>
  <c r="P381" i="11"/>
  <c r="O381" i="11"/>
  <c r="N381" i="11"/>
  <c r="M381" i="11"/>
  <c r="L381" i="11"/>
  <c r="K381" i="11"/>
  <c r="J381" i="11"/>
  <c r="I381" i="11"/>
  <c r="H381" i="11"/>
  <c r="G381" i="11"/>
  <c r="BK380" i="11"/>
  <c r="BJ380" i="11"/>
  <c r="BI380" i="11"/>
  <c r="BH380" i="11"/>
  <c r="BG380" i="11"/>
  <c r="BF380" i="11"/>
  <c r="BE380" i="11"/>
  <c r="BD380" i="11"/>
  <c r="BC380" i="11"/>
  <c r="BB380" i="11"/>
  <c r="BA380" i="11"/>
  <c r="AZ380" i="11"/>
  <c r="AY380" i="11"/>
  <c r="AX380" i="11"/>
  <c r="AW380" i="11"/>
  <c r="AV380" i="11"/>
  <c r="AU380" i="11"/>
  <c r="AT380" i="11"/>
  <c r="AS380" i="11"/>
  <c r="AR380" i="11"/>
  <c r="AQ380" i="11"/>
  <c r="AP380" i="11"/>
  <c r="AO380" i="11"/>
  <c r="AN380" i="11"/>
  <c r="AM380" i="11"/>
  <c r="AL380" i="11"/>
  <c r="AK380" i="11"/>
  <c r="AJ380" i="11"/>
  <c r="AI380" i="11"/>
  <c r="AH380" i="11"/>
  <c r="AG380" i="11"/>
  <c r="AF380" i="11"/>
  <c r="AE380" i="11"/>
  <c r="AD380" i="11"/>
  <c r="AC380" i="11"/>
  <c r="AB380" i="11"/>
  <c r="AA380" i="11"/>
  <c r="Z380" i="11"/>
  <c r="Y380" i="11"/>
  <c r="X380" i="11"/>
  <c r="W380" i="11"/>
  <c r="V380" i="11"/>
  <c r="U380" i="11"/>
  <c r="T380" i="11"/>
  <c r="S380" i="11"/>
  <c r="R380" i="11"/>
  <c r="Q380" i="11"/>
  <c r="P380" i="11"/>
  <c r="O380" i="11"/>
  <c r="N380" i="11"/>
  <c r="M380" i="11"/>
  <c r="L380" i="11"/>
  <c r="K380" i="11"/>
  <c r="J380" i="11"/>
  <c r="I380" i="11"/>
  <c r="H380" i="11"/>
  <c r="G380" i="11"/>
  <c r="BK379" i="11"/>
  <c r="BJ379" i="11"/>
  <c r="BI379" i="11"/>
  <c r="BH379" i="11"/>
  <c r="BG379" i="11"/>
  <c r="BF379" i="11"/>
  <c r="BE379" i="11"/>
  <c r="BD379" i="11"/>
  <c r="BC379" i="11"/>
  <c r="BB379" i="11"/>
  <c r="BA379" i="11"/>
  <c r="AZ379" i="11"/>
  <c r="AY379" i="11"/>
  <c r="AX379" i="11"/>
  <c r="AW379" i="11"/>
  <c r="AV379" i="11"/>
  <c r="AU379" i="11"/>
  <c r="AT379" i="11"/>
  <c r="AS379" i="11"/>
  <c r="AR379" i="11"/>
  <c r="AQ379" i="11"/>
  <c r="AP379" i="11"/>
  <c r="AO379" i="11"/>
  <c r="AN379" i="11"/>
  <c r="AM379" i="11"/>
  <c r="AL379" i="11"/>
  <c r="AK379" i="11"/>
  <c r="AJ379" i="11"/>
  <c r="AI379" i="11"/>
  <c r="AH379" i="11"/>
  <c r="AG379" i="11"/>
  <c r="AF379" i="11"/>
  <c r="AE379" i="11"/>
  <c r="AD379" i="11"/>
  <c r="AC379" i="11"/>
  <c r="AB379" i="11"/>
  <c r="AA379" i="11"/>
  <c r="Z379" i="11"/>
  <c r="Y379" i="11"/>
  <c r="X379" i="11"/>
  <c r="W379" i="11"/>
  <c r="V379" i="11"/>
  <c r="U379" i="11"/>
  <c r="T379" i="11"/>
  <c r="S379" i="11"/>
  <c r="R379" i="11"/>
  <c r="Q379" i="11"/>
  <c r="P379" i="11"/>
  <c r="O379" i="11"/>
  <c r="N379" i="11"/>
  <c r="M379" i="11"/>
  <c r="L379" i="11"/>
  <c r="K379" i="11"/>
  <c r="J379" i="11"/>
  <c r="I379" i="11"/>
  <c r="H379" i="11"/>
  <c r="G379" i="11"/>
  <c r="BK378" i="11"/>
  <c r="BJ378" i="11"/>
  <c r="BI378" i="11"/>
  <c r="BH378" i="11"/>
  <c r="BG378" i="11"/>
  <c r="BF378" i="11"/>
  <c r="BE378" i="11"/>
  <c r="BD378" i="11"/>
  <c r="BC378" i="11"/>
  <c r="BB378" i="11"/>
  <c r="BA378" i="11"/>
  <c r="AZ378" i="11"/>
  <c r="AY378" i="11"/>
  <c r="AX378" i="11"/>
  <c r="AW378" i="11"/>
  <c r="AV378" i="11"/>
  <c r="AU378" i="11"/>
  <c r="AT378" i="11"/>
  <c r="AS378" i="11"/>
  <c r="AR378" i="11"/>
  <c r="AQ378" i="11"/>
  <c r="AP378" i="11"/>
  <c r="AO378" i="11"/>
  <c r="AN378" i="11"/>
  <c r="AM378" i="11"/>
  <c r="AL378" i="11"/>
  <c r="AK378" i="11"/>
  <c r="AJ378" i="11"/>
  <c r="AI378" i="11"/>
  <c r="AH378" i="11"/>
  <c r="AG378" i="11"/>
  <c r="AF378" i="11"/>
  <c r="AE378" i="11"/>
  <c r="AD378" i="11"/>
  <c r="AC378" i="11"/>
  <c r="AB378" i="11"/>
  <c r="AA378" i="11"/>
  <c r="Z378" i="11"/>
  <c r="Y378" i="11"/>
  <c r="X378" i="11"/>
  <c r="W378" i="11"/>
  <c r="V378" i="11"/>
  <c r="U378" i="11"/>
  <c r="T378" i="11"/>
  <c r="S378" i="11"/>
  <c r="R378" i="11"/>
  <c r="Q378" i="11"/>
  <c r="P378" i="11"/>
  <c r="O378" i="11"/>
  <c r="N378" i="11"/>
  <c r="M378" i="11"/>
  <c r="L378" i="11"/>
  <c r="K378" i="11"/>
  <c r="J378" i="11"/>
  <c r="I378" i="11"/>
  <c r="H378" i="11"/>
  <c r="G378" i="11"/>
  <c r="BK377" i="11"/>
  <c r="BJ377" i="11"/>
  <c r="BI377" i="11"/>
  <c r="BH377" i="11"/>
  <c r="BG377" i="11"/>
  <c r="BF377" i="11"/>
  <c r="BE377" i="11"/>
  <c r="BD377" i="11"/>
  <c r="BC377" i="11"/>
  <c r="BB377" i="11"/>
  <c r="BA377" i="11"/>
  <c r="AZ377" i="11"/>
  <c r="AY377" i="11"/>
  <c r="AX377" i="11"/>
  <c r="AW377" i="11"/>
  <c r="AV377" i="11"/>
  <c r="AU377" i="11"/>
  <c r="AT377" i="11"/>
  <c r="AS377" i="11"/>
  <c r="AR377" i="11"/>
  <c r="AQ377" i="11"/>
  <c r="AP377" i="11"/>
  <c r="AO377" i="11"/>
  <c r="AN377" i="11"/>
  <c r="AM377" i="11"/>
  <c r="AL377" i="11"/>
  <c r="AK377" i="11"/>
  <c r="AJ377" i="11"/>
  <c r="AI377" i="11"/>
  <c r="AH377" i="11"/>
  <c r="AG377" i="11"/>
  <c r="AF377" i="11"/>
  <c r="AE377" i="11"/>
  <c r="AD377" i="11"/>
  <c r="AC377" i="11"/>
  <c r="AB377" i="11"/>
  <c r="AA377" i="11"/>
  <c r="Z377" i="11"/>
  <c r="Y377" i="11"/>
  <c r="X377" i="11"/>
  <c r="W377" i="11"/>
  <c r="V377" i="11"/>
  <c r="U377" i="11"/>
  <c r="T377" i="11"/>
  <c r="S377" i="11"/>
  <c r="R377" i="11"/>
  <c r="Q377" i="11"/>
  <c r="P377" i="11"/>
  <c r="O377" i="11"/>
  <c r="N377" i="11"/>
  <c r="M377" i="11"/>
  <c r="L377" i="11"/>
  <c r="K377" i="11"/>
  <c r="J377" i="11"/>
  <c r="I377" i="11"/>
  <c r="H377" i="11"/>
  <c r="C377" i="11" s="1"/>
  <c r="D204" i="11" s="1"/>
  <c r="G377" i="11"/>
  <c r="BK376" i="11"/>
  <c r="BJ376" i="11"/>
  <c r="BI376" i="11"/>
  <c r="BH376" i="11"/>
  <c r="BG376" i="11"/>
  <c r="BF376" i="11"/>
  <c r="BE376" i="11"/>
  <c r="BD376" i="11"/>
  <c r="BC376" i="11"/>
  <c r="BB376" i="11"/>
  <c r="BA376" i="11"/>
  <c r="AZ376" i="11"/>
  <c r="AY376" i="11"/>
  <c r="AX376" i="11"/>
  <c r="AW376" i="11"/>
  <c r="AV376" i="11"/>
  <c r="AU376" i="11"/>
  <c r="AT376" i="11"/>
  <c r="AS376" i="11"/>
  <c r="AR376" i="11"/>
  <c r="AQ376" i="11"/>
  <c r="AP376" i="11"/>
  <c r="AO376" i="11"/>
  <c r="AN376" i="11"/>
  <c r="AM376" i="11"/>
  <c r="AL376" i="11"/>
  <c r="AK376" i="11"/>
  <c r="AJ376" i="11"/>
  <c r="AI376" i="11"/>
  <c r="AH376" i="11"/>
  <c r="AG376" i="11"/>
  <c r="AF376" i="11"/>
  <c r="AE376" i="11"/>
  <c r="AD376" i="11"/>
  <c r="AC376" i="11"/>
  <c r="AB376" i="11"/>
  <c r="AA376" i="11"/>
  <c r="Z376" i="11"/>
  <c r="Y376" i="11"/>
  <c r="X376" i="11"/>
  <c r="W376" i="11"/>
  <c r="V376" i="11"/>
  <c r="U376" i="11"/>
  <c r="T376" i="11"/>
  <c r="S376" i="11"/>
  <c r="R376" i="11"/>
  <c r="Q376" i="11"/>
  <c r="P376" i="11"/>
  <c r="O376" i="11"/>
  <c r="N376" i="11"/>
  <c r="M376" i="11"/>
  <c r="L376" i="11"/>
  <c r="K376" i="11"/>
  <c r="J376" i="11"/>
  <c r="I376" i="11"/>
  <c r="H376" i="11"/>
  <c r="G376" i="11"/>
  <c r="BK375" i="11"/>
  <c r="BJ375" i="11"/>
  <c r="BI375" i="11"/>
  <c r="BH375" i="11"/>
  <c r="BG375" i="11"/>
  <c r="BF375" i="11"/>
  <c r="BE375" i="11"/>
  <c r="BD375" i="11"/>
  <c r="BC375" i="11"/>
  <c r="BB375" i="11"/>
  <c r="BA375" i="11"/>
  <c r="AZ375" i="11"/>
  <c r="AY375" i="11"/>
  <c r="AX375" i="11"/>
  <c r="AW375" i="11"/>
  <c r="AV375" i="11"/>
  <c r="AU375" i="11"/>
  <c r="AT375" i="11"/>
  <c r="AS375" i="11"/>
  <c r="AR375" i="11"/>
  <c r="AQ375" i="11"/>
  <c r="AP375" i="11"/>
  <c r="AO375" i="11"/>
  <c r="AN375" i="11"/>
  <c r="AM375" i="11"/>
  <c r="AL375" i="11"/>
  <c r="AK375" i="11"/>
  <c r="AJ375" i="11"/>
  <c r="AI375" i="11"/>
  <c r="AH375" i="11"/>
  <c r="AG375" i="11"/>
  <c r="AF375" i="11"/>
  <c r="AE375" i="11"/>
  <c r="AD375" i="11"/>
  <c r="AC375" i="11"/>
  <c r="AB375" i="11"/>
  <c r="AA375" i="11"/>
  <c r="Z375" i="11"/>
  <c r="Y375" i="11"/>
  <c r="X375" i="11"/>
  <c r="W375" i="11"/>
  <c r="V375" i="11"/>
  <c r="U375" i="11"/>
  <c r="T375" i="11"/>
  <c r="S375" i="11"/>
  <c r="R375" i="11"/>
  <c r="Q375" i="11"/>
  <c r="P375" i="11"/>
  <c r="O375" i="11"/>
  <c r="N375" i="11"/>
  <c r="M375" i="11"/>
  <c r="L375" i="11"/>
  <c r="K375" i="11"/>
  <c r="J375" i="11"/>
  <c r="I375" i="11"/>
  <c r="H375" i="11"/>
  <c r="G375" i="11"/>
  <c r="BK374" i="11"/>
  <c r="BJ374" i="11"/>
  <c r="BI374" i="11"/>
  <c r="BH374" i="11"/>
  <c r="BG374" i="11"/>
  <c r="BF374" i="11"/>
  <c r="BE374" i="11"/>
  <c r="BD374" i="11"/>
  <c r="BC374" i="11"/>
  <c r="BB374" i="11"/>
  <c r="BA374" i="11"/>
  <c r="AZ374" i="11"/>
  <c r="AY374" i="11"/>
  <c r="AX374" i="11"/>
  <c r="AW374" i="11"/>
  <c r="AV374" i="11"/>
  <c r="AU374" i="11"/>
  <c r="AT374" i="11"/>
  <c r="AS374" i="11"/>
  <c r="AR374" i="11"/>
  <c r="AQ374" i="11"/>
  <c r="AP374" i="11"/>
  <c r="AO374" i="11"/>
  <c r="AN374" i="11"/>
  <c r="AM374" i="11"/>
  <c r="AL374" i="11"/>
  <c r="AK374" i="11"/>
  <c r="AJ374" i="11"/>
  <c r="AI374" i="11"/>
  <c r="AH374" i="11"/>
  <c r="AG374" i="11"/>
  <c r="AF374" i="11"/>
  <c r="AE374" i="11"/>
  <c r="AD374" i="11"/>
  <c r="AC374" i="11"/>
  <c r="AB374" i="11"/>
  <c r="AA374" i="11"/>
  <c r="Z374" i="11"/>
  <c r="Y374" i="11"/>
  <c r="X374" i="11"/>
  <c r="W374" i="11"/>
  <c r="V374" i="11"/>
  <c r="U374" i="11"/>
  <c r="T374" i="11"/>
  <c r="S374" i="11"/>
  <c r="R374" i="11"/>
  <c r="Q374" i="11"/>
  <c r="P374" i="11"/>
  <c r="O374" i="11"/>
  <c r="N374" i="11"/>
  <c r="M374" i="11"/>
  <c r="L374" i="11"/>
  <c r="K374" i="11"/>
  <c r="J374" i="11"/>
  <c r="I374" i="11"/>
  <c r="H374" i="11"/>
  <c r="G374" i="11"/>
  <c r="BK373" i="11"/>
  <c r="BJ373" i="11"/>
  <c r="BI373" i="11"/>
  <c r="BH373" i="11"/>
  <c r="BG373" i="11"/>
  <c r="BF373" i="11"/>
  <c r="BE373" i="11"/>
  <c r="BD373" i="11"/>
  <c r="BC373" i="11"/>
  <c r="BB373" i="11"/>
  <c r="BA373" i="11"/>
  <c r="AZ373" i="11"/>
  <c r="AY373" i="11"/>
  <c r="AX373" i="11"/>
  <c r="AW373" i="11"/>
  <c r="AV373" i="11"/>
  <c r="AU373" i="11"/>
  <c r="AT373" i="11"/>
  <c r="AS373" i="11"/>
  <c r="AR373" i="11"/>
  <c r="AQ373" i="11"/>
  <c r="AP373" i="11"/>
  <c r="AO373" i="11"/>
  <c r="AN373" i="11"/>
  <c r="AM373" i="11"/>
  <c r="AL373" i="11"/>
  <c r="AK373" i="11"/>
  <c r="AJ373" i="11"/>
  <c r="AI373" i="11"/>
  <c r="AH373" i="11"/>
  <c r="AG373" i="11"/>
  <c r="AF373" i="11"/>
  <c r="AE373" i="11"/>
  <c r="AD373" i="11"/>
  <c r="AC373" i="11"/>
  <c r="AB373" i="11"/>
  <c r="AA373" i="11"/>
  <c r="Z373" i="11"/>
  <c r="Y373" i="11"/>
  <c r="X373" i="11"/>
  <c r="W373" i="11"/>
  <c r="V373" i="11"/>
  <c r="U373" i="11"/>
  <c r="T373" i="11"/>
  <c r="S373" i="11"/>
  <c r="R373" i="11"/>
  <c r="Q373" i="11"/>
  <c r="P373" i="11"/>
  <c r="O373" i="11"/>
  <c r="N373" i="11"/>
  <c r="M373" i="11"/>
  <c r="C373" i="11" s="1"/>
  <c r="L373" i="11"/>
  <c r="K373" i="11"/>
  <c r="J373" i="11"/>
  <c r="I373" i="11"/>
  <c r="H373" i="11"/>
  <c r="G373" i="11"/>
  <c r="BK372" i="11"/>
  <c r="BJ372" i="11"/>
  <c r="BI372" i="11"/>
  <c r="BH372" i="11"/>
  <c r="BG372" i="11"/>
  <c r="BF372" i="11"/>
  <c r="BE372" i="11"/>
  <c r="BD372" i="11"/>
  <c r="BC372" i="11"/>
  <c r="BB372" i="11"/>
  <c r="BA372" i="11"/>
  <c r="AZ372" i="11"/>
  <c r="AY372" i="11"/>
  <c r="AX372" i="11"/>
  <c r="AW372" i="11"/>
  <c r="AV372" i="11"/>
  <c r="AU372" i="11"/>
  <c r="AT372" i="11"/>
  <c r="AS372" i="11"/>
  <c r="AR372" i="11"/>
  <c r="AQ372" i="11"/>
  <c r="AP372" i="11"/>
  <c r="AO372" i="11"/>
  <c r="AN372" i="11"/>
  <c r="AM372" i="11"/>
  <c r="AL372" i="11"/>
  <c r="AK372" i="11"/>
  <c r="AJ372" i="11"/>
  <c r="AI372" i="11"/>
  <c r="AH372" i="11"/>
  <c r="AG372" i="11"/>
  <c r="AF372" i="11"/>
  <c r="AE372" i="11"/>
  <c r="AD372" i="11"/>
  <c r="AC372" i="11"/>
  <c r="AB372" i="11"/>
  <c r="AA372" i="11"/>
  <c r="Z372" i="11"/>
  <c r="Y372" i="11"/>
  <c r="X372" i="11"/>
  <c r="W372" i="11"/>
  <c r="V372" i="11"/>
  <c r="U372" i="11"/>
  <c r="T372" i="11"/>
  <c r="S372" i="11"/>
  <c r="R372" i="11"/>
  <c r="Q372" i="11"/>
  <c r="P372" i="11"/>
  <c r="O372" i="11"/>
  <c r="N372" i="11"/>
  <c r="M372" i="11"/>
  <c r="L372" i="11"/>
  <c r="K372" i="11"/>
  <c r="J372" i="11"/>
  <c r="I372" i="11"/>
  <c r="H372" i="11"/>
  <c r="G372" i="11"/>
  <c r="BK371" i="11"/>
  <c r="BJ371" i="11"/>
  <c r="BI371" i="11"/>
  <c r="BH371" i="11"/>
  <c r="BG371" i="11"/>
  <c r="BF371" i="11"/>
  <c r="BE371" i="11"/>
  <c r="BD371" i="11"/>
  <c r="BC371" i="11"/>
  <c r="BB371" i="11"/>
  <c r="BA371" i="11"/>
  <c r="AZ371" i="11"/>
  <c r="AY371" i="11"/>
  <c r="AX371" i="11"/>
  <c r="AW371" i="11"/>
  <c r="AV371" i="11"/>
  <c r="AU371" i="11"/>
  <c r="AT371" i="11"/>
  <c r="AS371" i="11"/>
  <c r="AR371" i="11"/>
  <c r="AQ371" i="11"/>
  <c r="AP371" i="11"/>
  <c r="AO371" i="11"/>
  <c r="AN371" i="11"/>
  <c r="AM371" i="11"/>
  <c r="AL371" i="11"/>
  <c r="AK371" i="11"/>
  <c r="AJ371" i="11"/>
  <c r="AI371" i="11"/>
  <c r="AH371" i="11"/>
  <c r="AG371" i="11"/>
  <c r="AF371" i="11"/>
  <c r="AE371" i="11"/>
  <c r="AD371" i="11"/>
  <c r="AC371" i="11"/>
  <c r="AB371" i="11"/>
  <c r="AA371" i="11"/>
  <c r="Z371" i="11"/>
  <c r="Y371" i="11"/>
  <c r="X371" i="11"/>
  <c r="W371" i="11"/>
  <c r="V371" i="11"/>
  <c r="U371" i="11"/>
  <c r="T371" i="11"/>
  <c r="S371" i="11"/>
  <c r="R371" i="11"/>
  <c r="Q371" i="11"/>
  <c r="P371" i="11"/>
  <c r="O371" i="11"/>
  <c r="N371" i="11"/>
  <c r="M371" i="11"/>
  <c r="L371" i="11"/>
  <c r="K371" i="11"/>
  <c r="J371" i="11"/>
  <c r="I371" i="11"/>
  <c r="H371" i="11"/>
  <c r="G371" i="11"/>
  <c r="C371" i="11" s="1"/>
  <c r="D198" i="11" s="1"/>
  <c r="BK370" i="11"/>
  <c r="BJ370" i="11"/>
  <c r="BI370" i="11"/>
  <c r="BH370" i="11"/>
  <c r="BG370" i="11"/>
  <c r="BF370" i="11"/>
  <c r="BE370" i="11"/>
  <c r="BD370" i="11"/>
  <c r="BC370" i="11"/>
  <c r="BB370" i="11"/>
  <c r="BA370" i="11"/>
  <c r="AZ370" i="11"/>
  <c r="AY370" i="11"/>
  <c r="AX370" i="11"/>
  <c r="AW370" i="11"/>
  <c r="AV370" i="11"/>
  <c r="AU370" i="11"/>
  <c r="AT370" i="11"/>
  <c r="AS370" i="11"/>
  <c r="AR370" i="11"/>
  <c r="AQ370" i="11"/>
  <c r="AP370" i="11"/>
  <c r="AO370" i="11"/>
  <c r="AN370" i="11"/>
  <c r="AM370" i="11"/>
  <c r="AL370" i="11"/>
  <c r="AK370" i="11"/>
  <c r="AJ370" i="11"/>
  <c r="AI370" i="11"/>
  <c r="AH370" i="11"/>
  <c r="AG370" i="11"/>
  <c r="AF370" i="11"/>
  <c r="AE370" i="11"/>
  <c r="AD370" i="11"/>
  <c r="AC370" i="11"/>
  <c r="AB370" i="11"/>
  <c r="AA370" i="11"/>
  <c r="Z370" i="11"/>
  <c r="Y370" i="11"/>
  <c r="X370" i="11"/>
  <c r="W370" i="11"/>
  <c r="V370" i="11"/>
  <c r="U370" i="11"/>
  <c r="T370" i="11"/>
  <c r="S370" i="11"/>
  <c r="R370" i="11"/>
  <c r="Q370" i="11"/>
  <c r="P370" i="11"/>
  <c r="O370" i="11"/>
  <c r="N370" i="11"/>
  <c r="M370" i="11"/>
  <c r="L370" i="11"/>
  <c r="K370" i="11"/>
  <c r="J370" i="11"/>
  <c r="I370" i="11"/>
  <c r="H370" i="11"/>
  <c r="G370" i="11"/>
  <c r="BK369" i="11"/>
  <c r="BJ369" i="11"/>
  <c r="BI369" i="11"/>
  <c r="BH369" i="11"/>
  <c r="BG369" i="11"/>
  <c r="BF369" i="11"/>
  <c r="BE369" i="11"/>
  <c r="BD369" i="11"/>
  <c r="BC369" i="11"/>
  <c r="BB369" i="11"/>
  <c r="BA369" i="11"/>
  <c r="AZ369" i="11"/>
  <c r="AY369" i="11"/>
  <c r="AX369" i="11"/>
  <c r="AW369" i="11"/>
  <c r="AV369" i="11"/>
  <c r="AU369" i="11"/>
  <c r="AT369" i="11"/>
  <c r="AS369" i="11"/>
  <c r="AR369" i="11"/>
  <c r="AQ369" i="11"/>
  <c r="AP369" i="11"/>
  <c r="AO369" i="11"/>
  <c r="AN369" i="11"/>
  <c r="AM369" i="11"/>
  <c r="AL369" i="11"/>
  <c r="AK369" i="11"/>
  <c r="AJ369" i="11"/>
  <c r="AI369" i="11"/>
  <c r="AH369" i="11"/>
  <c r="AG369" i="11"/>
  <c r="AF369" i="11"/>
  <c r="AE369" i="11"/>
  <c r="AD369" i="11"/>
  <c r="AC369" i="11"/>
  <c r="AB369" i="11"/>
  <c r="AA369" i="11"/>
  <c r="Z369" i="11"/>
  <c r="Y369" i="11"/>
  <c r="X369" i="11"/>
  <c r="W369" i="11"/>
  <c r="V369" i="11"/>
  <c r="U369" i="11"/>
  <c r="T369" i="11"/>
  <c r="S369" i="11"/>
  <c r="R369" i="11"/>
  <c r="Q369" i="11"/>
  <c r="P369" i="11"/>
  <c r="O369" i="11"/>
  <c r="N369" i="11"/>
  <c r="M369" i="11"/>
  <c r="L369" i="11"/>
  <c r="K369" i="11"/>
  <c r="J369" i="11"/>
  <c r="C369" i="11" s="1"/>
  <c r="I369" i="11"/>
  <c r="H369" i="11"/>
  <c r="G369" i="11"/>
  <c r="BK368" i="11"/>
  <c r="BJ368" i="11"/>
  <c r="BI368" i="11"/>
  <c r="BH368" i="11"/>
  <c r="BG368" i="11"/>
  <c r="BF368" i="11"/>
  <c r="BE368" i="11"/>
  <c r="BD368" i="11"/>
  <c r="BC368" i="11"/>
  <c r="BB368" i="11"/>
  <c r="BA368" i="11"/>
  <c r="AZ368" i="11"/>
  <c r="AY368" i="11"/>
  <c r="AX368" i="11"/>
  <c r="AW368" i="11"/>
  <c r="AV368" i="11"/>
  <c r="AU368" i="11"/>
  <c r="AT368" i="11"/>
  <c r="AS368" i="11"/>
  <c r="AR368" i="11"/>
  <c r="AQ368" i="11"/>
  <c r="AP368" i="11"/>
  <c r="AO368" i="11"/>
  <c r="AN368" i="11"/>
  <c r="AM368" i="11"/>
  <c r="AL368" i="11"/>
  <c r="AK368" i="11"/>
  <c r="AJ368" i="11"/>
  <c r="AI368" i="11"/>
  <c r="AH368" i="11"/>
  <c r="AG368" i="11"/>
  <c r="AF368" i="11"/>
  <c r="AE368" i="11"/>
  <c r="AD368" i="11"/>
  <c r="AC368" i="11"/>
  <c r="AB368" i="11"/>
  <c r="AA368" i="11"/>
  <c r="Z368" i="11"/>
  <c r="Y368" i="11"/>
  <c r="X368" i="11"/>
  <c r="W368" i="11"/>
  <c r="V368" i="11"/>
  <c r="U368" i="11"/>
  <c r="T368" i="11"/>
  <c r="S368" i="11"/>
  <c r="R368" i="11"/>
  <c r="Q368" i="11"/>
  <c r="P368" i="11"/>
  <c r="O368" i="11"/>
  <c r="N368" i="11"/>
  <c r="M368" i="11"/>
  <c r="L368" i="11"/>
  <c r="K368" i="11"/>
  <c r="J368" i="11"/>
  <c r="I368" i="11"/>
  <c r="H368" i="11"/>
  <c r="G368" i="11"/>
  <c r="BK367" i="11"/>
  <c r="BJ367" i="11"/>
  <c r="BI367" i="11"/>
  <c r="BH367" i="11"/>
  <c r="BG367" i="11"/>
  <c r="BF367" i="11"/>
  <c r="BE367" i="11"/>
  <c r="BD367" i="11"/>
  <c r="BC367" i="11"/>
  <c r="BB367" i="11"/>
  <c r="BA367" i="11"/>
  <c r="AZ367" i="11"/>
  <c r="AY367" i="11"/>
  <c r="AX367" i="11"/>
  <c r="AW367" i="11"/>
  <c r="AV367" i="11"/>
  <c r="AU367" i="11"/>
  <c r="AT367" i="11"/>
  <c r="AS367" i="11"/>
  <c r="AR367" i="11"/>
  <c r="AQ367" i="11"/>
  <c r="AP367" i="11"/>
  <c r="AO367" i="11"/>
  <c r="AN367" i="11"/>
  <c r="AM367" i="11"/>
  <c r="AL367" i="11"/>
  <c r="AK367" i="11"/>
  <c r="AJ367" i="11"/>
  <c r="AI367" i="11"/>
  <c r="AH367" i="11"/>
  <c r="AG367" i="11"/>
  <c r="AF367" i="11"/>
  <c r="AE367" i="11"/>
  <c r="AD367" i="11"/>
  <c r="AC367" i="11"/>
  <c r="AB367" i="11"/>
  <c r="AA367" i="11"/>
  <c r="Z367" i="11"/>
  <c r="Y367" i="11"/>
  <c r="X367" i="11"/>
  <c r="W367" i="11"/>
  <c r="V367" i="11"/>
  <c r="U367" i="11"/>
  <c r="T367" i="11"/>
  <c r="S367" i="11"/>
  <c r="R367" i="11"/>
  <c r="Q367" i="11"/>
  <c r="P367" i="11"/>
  <c r="O367" i="11"/>
  <c r="N367" i="11"/>
  <c r="M367" i="11"/>
  <c r="L367" i="11"/>
  <c r="K367" i="11"/>
  <c r="J367" i="11"/>
  <c r="I367" i="11"/>
  <c r="H367" i="11"/>
  <c r="G367" i="11"/>
  <c r="C367" i="11" s="1"/>
  <c r="D194" i="11" s="1"/>
  <c r="BK366" i="11"/>
  <c r="BJ366" i="11"/>
  <c r="BI366" i="11"/>
  <c r="BH366" i="11"/>
  <c r="BG366" i="11"/>
  <c r="BF366" i="11"/>
  <c r="BE366" i="11"/>
  <c r="BD366" i="11"/>
  <c r="BC366" i="11"/>
  <c r="BB366" i="11"/>
  <c r="BA366" i="11"/>
  <c r="AZ366" i="11"/>
  <c r="AY366" i="11"/>
  <c r="AX366" i="11"/>
  <c r="AW366" i="11"/>
  <c r="AV366" i="11"/>
  <c r="AU366" i="11"/>
  <c r="AT366" i="11"/>
  <c r="AS366" i="11"/>
  <c r="AR366" i="11"/>
  <c r="AQ366" i="11"/>
  <c r="AP366" i="11"/>
  <c r="AO366" i="11"/>
  <c r="AN366" i="11"/>
  <c r="AM366" i="11"/>
  <c r="AL366" i="11"/>
  <c r="AK366" i="11"/>
  <c r="AJ366" i="11"/>
  <c r="AI366" i="11"/>
  <c r="AH366" i="11"/>
  <c r="AG366" i="11"/>
  <c r="AF366" i="11"/>
  <c r="AE366" i="11"/>
  <c r="AD366" i="11"/>
  <c r="AC366" i="11"/>
  <c r="AB366" i="11"/>
  <c r="AA366" i="11"/>
  <c r="Z366" i="11"/>
  <c r="Y366" i="11"/>
  <c r="X366" i="11"/>
  <c r="W366" i="11"/>
  <c r="V366" i="11"/>
  <c r="U366" i="11"/>
  <c r="T366" i="11"/>
  <c r="S366" i="11"/>
  <c r="R366" i="11"/>
  <c r="Q366" i="11"/>
  <c r="P366" i="11"/>
  <c r="O366" i="11"/>
  <c r="N366" i="11"/>
  <c r="M366" i="11"/>
  <c r="L366" i="11"/>
  <c r="K366" i="11"/>
  <c r="J366" i="11"/>
  <c r="I366" i="11"/>
  <c r="H366" i="11"/>
  <c r="G366" i="11"/>
  <c r="BK365" i="11"/>
  <c r="BJ365" i="11"/>
  <c r="BI365" i="11"/>
  <c r="BH365" i="11"/>
  <c r="BG365" i="11"/>
  <c r="BF365" i="11"/>
  <c r="BE365" i="11"/>
  <c r="BD365" i="11"/>
  <c r="BC365" i="11"/>
  <c r="BB365" i="11"/>
  <c r="BA365" i="11"/>
  <c r="AZ365" i="11"/>
  <c r="AY365" i="11"/>
  <c r="AX365" i="11"/>
  <c r="AW365" i="11"/>
  <c r="AV365" i="11"/>
  <c r="AU365" i="11"/>
  <c r="AT365" i="11"/>
  <c r="AS365" i="11"/>
  <c r="AR365" i="11"/>
  <c r="AQ365" i="11"/>
  <c r="AP365" i="11"/>
  <c r="AO365" i="11"/>
  <c r="AN365" i="11"/>
  <c r="AM365" i="11"/>
  <c r="AL365" i="11"/>
  <c r="AK365" i="11"/>
  <c r="AJ365" i="11"/>
  <c r="AI365" i="11"/>
  <c r="AH365" i="11"/>
  <c r="AG365" i="11"/>
  <c r="AF365" i="11"/>
  <c r="AE365" i="11"/>
  <c r="AD365" i="11"/>
  <c r="AC365" i="11"/>
  <c r="AB365" i="11"/>
  <c r="AA365" i="11"/>
  <c r="Z365" i="11"/>
  <c r="Y365" i="11"/>
  <c r="X365" i="11"/>
  <c r="W365" i="11"/>
  <c r="V365" i="11"/>
  <c r="U365" i="11"/>
  <c r="T365" i="11"/>
  <c r="S365" i="11"/>
  <c r="R365" i="11"/>
  <c r="Q365" i="11"/>
  <c r="P365" i="11"/>
  <c r="O365" i="11"/>
  <c r="N365" i="11"/>
  <c r="M365" i="11"/>
  <c r="L365" i="11"/>
  <c r="K365" i="11"/>
  <c r="J365" i="11"/>
  <c r="I365" i="11"/>
  <c r="H365" i="11"/>
  <c r="G365" i="11"/>
  <c r="C365" i="11" s="1"/>
  <c r="BK364" i="11"/>
  <c r="BJ364" i="11"/>
  <c r="BI364" i="11"/>
  <c r="BH364" i="11"/>
  <c r="BG364" i="11"/>
  <c r="BF364" i="11"/>
  <c r="BE364" i="11"/>
  <c r="BD364" i="11"/>
  <c r="BC364" i="11"/>
  <c r="BB364" i="11"/>
  <c r="BA364" i="11"/>
  <c r="AZ364" i="11"/>
  <c r="AY364" i="11"/>
  <c r="AX364" i="11"/>
  <c r="AW364" i="11"/>
  <c r="AV364" i="11"/>
  <c r="AU364" i="11"/>
  <c r="AT364" i="11"/>
  <c r="AS364" i="11"/>
  <c r="AR364" i="11"/>
  <c r="AQ364" i="11"/>
  <c r="AP364" i="11"/>
  <c r="AO364" i="11"/>
  <c r="AN364" i="11"/>
  <c r="AM364" i="11"/>
  <c r="AL364" i="11"/>
  <c r="AK364" i="11"/>
  <c r="AJ364" i="11"/>
  <c r="AI364" i="11"/>
  <c r="AH364" i="11"/>
  <c r="AG364" i="11"/>
  <c r="AF364" i="11"/>
  <c r="AE364" i="11"/>
  <c r="AD364" i="11"/>
  <c r="AC364" i="11"/>
  <c r="AB364" i="11"/>
  <c r="AA364" i="11"/>
  <c r="Z364" i="11"/>
  <c r="Y364" i="11"/>
  <c r="X364" i="11"/>
  <c r="W364" i="11"/>
  <c r="V364" i="11"/>
  <c r="U364" i="11"/>
  <c r="T364" i="11"/>
  <c r="S364" i="11"/>
  <c r="R364" i="11"/>
  <c r="Q364" i="11"/>
  <c r="P364" i="11"/>
  <c r="O364" i="11"/>
  <c r="N364" i="11"/>
  <c r="M364" i="11"/>
  <c r="L364" i="11"/>
  <c r="K364" i="11"/>
  <c r="J364" i="11"/>
  <c r="I364" i="11"/>
  <c r="H364" i="11"/>
  <c r="G364" i="11"/>
  <c r="BK363" i="11"/>
  <c r="BJ363" i="11"/>
  <c r="BI363" i="11"/>
  <c r="BH363" i="11"/>
  <c r="BG363" i="11"/>
  <c r="BF363" i="11"/>
  <c r="BE363" i="11"/>
  <c r="BD363" i="11"/>
  <c r="BC363" i="11"/>
  <c r="BB363" i="11"/>
  <c r="BA363" i="11"/>
  <c r="AZ363" i="11"/>
  <c r="AY363" i="11"/>
  <c r="AX363" i="11"/>
  <c r="AW363" i="11"/>
  <c r="AV363" i="11"/>
  <c r="AU363" i="11"/>
  <c r="AT363" i="11"/>
  <c r="AS363" i="11"/>
  <c r="AR363" i="11"/>
  <c r="AQ363" i="11"/>
  <c r="AP363" i="11"/>
  <c r="AO363" i="11"/>
  <c r="AN363" i="11"/>
  <c r="AM363" i="11"/>
  <c r="AL363" i="11"/>
  <c r="AK363" i="11"/>
  <c r="AJ363" i="11"/>
  <c r="AI363" i="11"/>
  <c r="AH363" i="11"/>
  <c r="AG363" i="11"/>
  <c r="AF363" i="11"/>
  <c r="AE363" i="11"/>
  <c r="AD363" i="11"/>
  <c r="AC363" i="11"/>
  <c r="AB363" i="11"/>
  <c r="AA363" i="11"/>
  <c r="Z363" i="11"/>
  <c r="Y363" i="11"/>
  <c r="X363" i="11"/>
  <c r="W363" i="11"/>
  <c r="V363" i="11"/>
  <c r="U363" i="11"/>
  <c r="T363" i="11"/>
  <c r="S363" i="11"/>
  <c r="R363" i="11"/>
  <c r="Q363" i="11"/>
  <c r="P363" i="11"/>
  <c r="O363" i="11"/>
  <c r="N363" i="11"/>
  <c r="M363" i="11"/>
  <c r="L363" i="11"/>
  <c r="K363" i="11"/>
  <c r="J363" i="11"/>
  <c r="I363" i="11"/>
  <c r="H363" i="11"/>
  <c r="G363" i="11"/>
  <c r="BK362" i="11"/>
  <c r="BJ362" i="11"/>
  <c r="BI362" i="11"/>
  <c r="BH362" i="11"/>
  <c r="BG362" i="11"/>
  <c r="BF362" i="11"/>
  <c r="BE362" i="11"/>
  <c r="BD362" i="11"/>
  <c r="BC362" i="11"/>
  <c r="BB362" i="11"/>
  <c r="BA362" i="11"/>
  <c r="AZ362" i="11"/>
  <c r="AY362" i="11"/>
  <c r="AX362" i="11"/>
  <c r="AW362" i="11"/>
  <c r="AV362" i="11"/>
  <c r="AU362" i="11"/>
  <c r="AT362" i="11"/>
  <c r="AS362" i="11"/>
  <c r="AR362" i="11"/>
  <c r="AQ362" i="11"/>
  <c r="AP362" i="11"/>
  <c r="AO362" i="11"/>
  <c r="AN362" i="11"/>
  <c r="AM362" i="11"/>
  <c r="AL362" i="11"/>
  <c r="AK362" i="11"/>
  <c r="AJ362" i="11"/>
  <c r="AI362" i="11"/>
  <c r="AH362" i="11"/>
  <c r="AG362" i="11"/>
  <c r="AF362" i="11"/>
  <c r="AE362" i="11"/>
  <c r="AD362" i="11"/>
  <c r="AC362" i="11"/>
  <c r="AB362" i="11"/>
  <c r="AA362" i="11"/>
  <c r="Z362" i="11"/>
  <c r="Y362" i="11"/>
  <c r="X362" i="11"/>
  <c r="W362" i="11"/>
  <c r="V362" i="11"/>
  <c r="U362" i="11"/>
  <c r="T362" i="11"/>
  <c r="S362" i="11"/>
  <c r="R362" i="11"/>
  <c r="Q362" i="11"/>
  <c r="P362" i="11"/>
  <c r="O362" i="11"/>
  <c r="N362" i="11"/>
  <c r="M362" i="11"/>
  <c r="L362" i="11"/>
  <c r="K362" i="11"/>
  <c r="J362" i="11"/>
  <c r="I362" i="11"/>
  <c r="H362" i="11"/>
  <c r="G362" i="11"/>
  <c r="BK361" i="11"/>
  <c r="BJ361" i="11"/>
  <c r="BI361" i="11"/>
  <c r="BH361" i="11"/>
  <c r="BG361" i="11"/>
  <c r="BF361" i="11"/>
  <c r="BE361" i="11"/>
  <c r="BD361" i="11"/>
  <c r="BC361" i="11"/>
  <c r="BB361" i="11"/>
  <c r="BA361" i="11"/>
  <c r="AZ361" i="11"/>
  <c r="AY361" i="11"/>
  <c r="AX361" i="11"/>
  <c r="AW361" i="11"/>
  <c r="AV361" i="11"/>
  <c r="AU361" i="11"/>
  <c r="AT361" i="11"/>
  <c r="AS361" i="11"/>
  <c r="AR361" i="11"/>
  <c r="AQ361" i="11"/>
  <c r="AP361" i="11"/>
  <c r="AO361" i="11"/>
  <c r="AN361" i="11"/>
  <c r="AM361" i="11"/>
  <c r="AL361" i="11"/>
  <c r="AK361" i="11"/>
  <c r="AJ361" i="11"/>
  <c r="AI361" i="11"/>
  <c r="AH361" i="11"/>
  <c r="AG361" i="11"/>
  <c r="AF361" i="11"/>
  <c r="AE361" i="11"/>
  <c r="AD361" i="11"/>
  <c r="AC361" i="11"/>
  <c r="AB361" i="11"/>
  <c r="AA361" i="11"/>
  <c r="Z361" i="11"/>
  <c r="Y361" i="11"/>
  <c r="X361" i="11"/>
  <c r="W361" i="11"/>
  <c r="V361" i="11"/>
  <c r="U361" i="11"/>
  <c r="T361" i="11"/>
  <c r="S361" i="11"/>
  <c r="R361" i="11"/>
  <c r="Q361" i="11"/>
  <c r="P361" i="11"/>
  <c r="O361" i="11"/>
  <c r="N361" i="11"/>
  <c r="M361" i="11"/>
  <c r="L361" i="11"/>
  <c r="K361" i="11"/>
  <c r="J361" i="11"/>
  <c r="I361" i="11"/>
  <c r="H361" i="11"/>
  <c r="C361" i="11" s="1"/>
  <c r="D188" i="11" s="1"/>
  <c r="G361" i="11"/>
  <c r="BK360" i="11"/>
  <c r="BJ360" i="11"/>
  <c r="BI360" i="11"/>
  <c r="BH360" i="11"/>
  <c r="BG360" i="11"/>
  <c r="BF360" i="11"/>
  <c r="BE360" i="11"/>
  <c r="BD360" i="11"/>
  <c r="BC360" i="11"/>
  <c r="BB360" i="11"/>
  <c r="BA360" i="11"/>
  <c r="AZ360" i="11"/>
  <c r="AY360" i="11"/>
  <c r="AX360" i="11"/>
  <c r="AW360" i="11"/>
  <c r="AV360" i="11"/>
  <c r="AU360" i="11"/>
  <c r="AT360" i="11"/>
  <c r="AS360" i="11"/>
  <c r="AR360" i="11"/>
  <c r="AQ360" i="11"/>
  <c r="AP360" i="11"/>
  <c r="AO360" i="11"/>
  <c r="AN360" i="11"/>
  <c r="AM360" i="11"/>
  <c r="AL360" i="11"/>
  <c r="AK360" i="11"/>
  <c r="AJ360" i="11"/>
  <c r="AI360" i="11"/>
  <c r="AH360" i="11"/>
  <c r="AG360" i="11"/>
  <c r="AF360" i="11"/>
  <c r="AE360" i="11"/>
  <c r="AD360" i="11"/>
  <c r="AC360" i="11"/>
  <c r="AB360" i="11"/>
  <c r="AA360" i="11"/>
  <c r="Z360" i="11"/>
  <c r="Y360" i="11"/>
  <c r="X360" i="11"/>
  <c r="W360" i="11"/>
  <c r="V360" i="11"/>
  <c r="U360" i="11"/>
  <c r="T360" i="11"/>
  <c r="S360" i="11"/>
  <c r="R360" i="11"/>
  <c r="Q360" i="11"/>
  <c r="P360" i="11"/>
  <c r="O360" i="11"/>
  <c r="N360" i="11"/>
  <c r="M360" i="11"/>
  <c r="L360" i="11"/>
  <c r="K360" i="11"/>
  <c r="J360" i="11"/>
  <c r="I360" i="11"/>
  <c r="H360" i="11"/>
  <c r="G360" i="11"/>
  <c r="BK359" i="11"/>
  <c r="BJ359" i="11"/>
  <c r="BI359" i="11"/>
  <c r="BH359" i="11"/>
  <c r="BG359" i="11"/>
  <c r="BF359" i="11"/>
  <c r="BE359" i="11"/>
  <c r="BD359" i="11"/>
  <c r="BC359" i="11"/>
  <c r="BB359" i="11"/>
  <c r="BA359" i="11"/>
  <c r="AZ359" i="11"/>
  <c r="AY359" i="11"/>
  <c r="AX359" i="11"/>
  <c r="AW359" i="11"/>
  <c r="AV359" i="11"/>
  <c r="AU359" i="11"/>
  <c r="AT359" i="11"/>
  <c r="AS359" i="11"/>
  <c r="AR359" i="11"/>
  <c r="AQ359" i="11"/>
  <c r="AP359" i="11"/>
  <c r="AO359" i="11"/>
  <c r="AN359" i="11"/>
  <c r="AM359" i="11"/>
  <c r="AL359" i="11"/>
  <c r="AK359" i="11"/>
  <c r="AJ359" i="11"/>
  <c r="AI359" i="11"/>
  <c r="AH359" i="11"/>
  <c r="AG359" i="11"/>
  <c r="AF359" i="11"/>
  <c r="AE359" i="11"/>
  <c r="AD359" i="11"/>
  <c r="AC359" i="11"/>
  <c r="AB359" i="11"/>
  <c r="AA359" i="11"/>
  <c r="Z359" i="11"/>
  <c r="Y359" i="11"/>
  <c r="X359" i="11"/>
  <c r="W359" i="11"/>
  <c r="V359" i="11"/>
  <c r="U359" i="11"/>
  <c r="T359" i="11"/>
  <c r="S359" i="11"/>
  <c r="R359" i="11"/>
  <c r="Q359" i="11"/>
  <c r="P359" i="11"/>
  <c r="O359" i="11"/>
  <c r="N359" i="11"/>
  <c r="M359" i="11"/>
  <c r="L359" i="11"/>
  <c r="K359" i="11"/>
  <c r="J359" i="11"/>
  <c r="I359" i="11"/>
  <c r="H359" i="11"/>
  <c r="G359" i="11"/>
  <c r="BK358" i="11"/>
  <c r="BJ358" i="11"/>
  <c r="BI358" i="11"/>
  <c r="BH358" i="11"/>
  <c r="BG358" i="11"/>
  <c r="BF358" i="11"/>
  <c r="BE358" i="11"/>
  <c r="BD358" i="11"/>
  <c r="BC358" i="11"/>
  <c r="BB358" i="11"/>
  <c r="BA358" i="11"/>
  <c r="AZ358" i="11"/>
  <c r="AY358" i="11"/>
  <c r="AX358" i="11"/>
  <c r="AW358" i="11"/>
  <c r="AV358" i="11"/>
  <c r="AU358" i="11"/>
  <c r="AT358" i="11"/>
  <c r="AS358" i="11"/>
  <c r="AR358" i="11"/>
  <c r="AQ358" i="11"/>
  <c r="AP358" i="11"/>
  <c r="AO358" i="11"/>
  <c r="AN358" i="11"/>
  <c r="AM358" i="11"/>
  <c r="AL358" i="11"/>
  <c r="AK358" i="11"/>
  <c r="AJ358" i="11"/>
  <c r="AI358" i="11"/>
  <c r="AH358" i="11"/>
  <c r="AG358" i="11"/>
  <c r="AF358" i="11"/>
  <c r="AE358" i="11"/>
  <c r="AD358" i="11"/>
  <c r="AC358" i="11"/>
  <c r="AB358" i="11"/>
  <c r="AA358" i="11"/>
  <c r="Z358" i="11"/>
  <c r="Y358" i="11"/>
  <c r="X358" i="11"/>
  <c r="W358" i="11"/>
  <c r="V358" i="11"/>
  <c r="U358" i="11"/>
  <c r="T358" i="11"/>
  <c r="S358" i="11"/>
  <c r="R358" i="11"/>
  <c r="Q358" i="11"/>
  <c r="P358" i="11"/>
  <c r="O358" i="11"/>
  <c r="N358" i="11"/>
  <c r="M358" i="11"/>
  <c r="L358" i="11"/>
  <c r="K358" i="11"/>
  <c r="J358" i="11"/>
  <c r="I358" i="11"/>
  <c r="H358" i="11"/>
  <c r="G358" i="11"/>
  <c r="BK357" i="11"/>
  <c r="BJ357" i="11"/>
  <c r="BI357" i="11"/>
  <c r="BH357" i="11"/>
  <c r="BG357" i="11"/>
  <c r="BF357" i="11"/>
  <c r="BE357" i="11"/>
  <c r="BD357" i="11"/>
  <c r="BC357" i="11"/>
  <c r="BB357" i="11"/>
  <c r="BA357" i="11"/>
  <c r="AZ357" i="11"/>
  <c r="AY357" i="11"/>
  <c r="AX357" i="11"/>
  <c r="AW357" i="11"/>
  <c r="AV357" i="11"/>
  <c r="AU357" i="11"/>
  <c r="AT357" i="11"/>
  <c r="AS357" i="11"/>
  <c r="AR357" i="11"/>
  <c r="AQ357" i="11"/>
  <c r="AP357" i="11"/>
  <c r="AO357" i="11"/>
  <c r="AN357" i="11"/>
  <c r="AM357" i="11"/>
  <c r="AL357" i="11"/>
  <c r="AK357" i="11"/>
  <c r="AJ357" i="11"/>
  <c r="AI357" i="11"/>
  <c r="AH357" i="11"/>
  <c r="AG357" i="11"/>
  <c r="AF357" i="11"/>
  <c r="AE357" i="11"/>
  <c r="AD357" i="11"/>
  <c r="AC357" i="11"/>
  <c r="AB357" i="11"/>
  <c r="AA357" i="11"/>
  <c r="Z357" i="11"/>
  <c r="Y357" i="11"/>
  <c r="X357" i="11"/>
  <c r="W357" i="11"/>
  <c r="V357" i="11"/>
  <c r="U357" i="11"/>
  <c r="T357" i="11"/>
  <c r="S357" i="11"/>
  <c r="R357" i="11"/>
  <c r="Q357" i="11"/>
  <c r="P357" i="11"/>
  <c r="O357" i="11"/>
  <c r="N357" i="11"/>
  <c r="M357" i="11"/>
  <c r="L357" i="11"/>
  <c r="K357" i="11"/>
  <c r="J357" i="11"/>
  <c r="I357" i="11"/>
  <c r="H357" i="11"/>
  <c r="G357" i="11"/>
  <c r="BK356" i="11"/>
  <c r="BJ356" i="11"/>
  <c r="BI356" i="11"/>
  <c r="BH356" i="11"/>
  <c r="BG356" i="11"/>
  <c r="BF356" i="11"/>
  <c r="BE356" i="11"/>
  <c r="BD356" i="11"/>
  <c r="BC356" i="11"/>
  <c r="BB356" i="11"/>
  <c r="BA356" i="11"/>
  <c r="AZ356" i="11"/>
  <c r="AY356" i="11"/>
  <c r="AX356" i="11"/>
  <c r="AW356" i="11"/>
  <c r="AV356" i="11"/>
  <c r="AU356" i="11"/>
  <c r="AT356" i="11"/>
  <c r="AS356" i="11"/>
  <c r="AR356" i="11"/>
  <c r="AQ356" i="11"/>
  <c r="AP356" i="11"/>
  <c r="AO356" i="11"/>
  <c r="AN356" i="11"/>
  <c r="AM356" i="11"/>
  <c r="AL356" i="11"/>
  <c r="AK356" i="11"/>
  <c r="AJ356" i="11"/>
  <c r="AI356" i="11"/>
  <c r="AH356" i="11"/>
  <c r="AG356" i="11"/>
  <c r="AF356" i="11"/>
  <c r="AE356" i="11"/>
  <c r="AD356" i="11"/>
  <c r="AC356" i="11"/>
  <c r="AB356" i="11"/>
  <c r="AA356" i="11"/>
  <c r="Z356" i="11"/>
  <c r="Y356" i="11"/>
  <c r="X356" i="11"/>
  <c r="W356" i="11"/>
  <c r="V356" i="11"/>
  <c r="U356" i="11"/>
  <c r="T356" i="11"/>
  <c r="S356" i="11"/>
  <c r="R356" i="11"/>
  <c r="Q356" i="11"/>
  <c r="P356" i="11"/>
  <c r="O356" i="11"/>
  <c r="N356" i="11"/>
  <c r="M356" i="11"/>
  <c r="L356" i="11"/>
  <c r="K356" i="11"/>
  <c r="J356" i="11"/>
  <c r="I356" i="11"/>
  <c r="H356" i="11"/>
  <c r="G356" i="11"/>
  <c r="C356" i="11" s="1"/>
  <c r="BK355" i="11"/>
  <c r="BJ355" i="11"/>
  <c r="BI355" i="11"/>
  <c r="BH355" i="11"/>
  <c r="BG355" i="11"/>
  <c r="BF355" i="11"/>
  <c r="BE355" i="11"/>
  <c r="BD355" i="11"/>
  <c r="BC355" i="11"/>
  <c r="BB355" i="11"/>
  <c r="BA355" i="11"/>
  <c r="AZ355" i="11"/>
  <c r="AY355" i="11"/>
  <c r="AX355" i="11"/>
  <c r="AW355" i="11"/>
  <c r="AV355" i="11"/>
  <c r="AU355" i="11"/>
  <c r="AT355" i="11"/>
  <c r="AS355" i="11"/>
  <c r="AR355" i="11"/>
  <c r="AQ355" i="11"/>
  <c r="AP355" i="11"/>
  <c r="AO355" i="11"/>
  <c r="AN355" i="11"/>
  <c r="AM355" i="11"/>
  <c r="AL355" i="11"/>
  <c r="AK355" i="11"/>
  <c r="AJ355" i="11"/>
  <c r="AI355" i="11"/>
  <c r="AH355" i="11"/>
  <c r="AG355" i="11"/>
  <c r="AF355" i="11"/>
  <c r="AE355" i="11"/>
  <c r="AD355" i="11"/>
  <c r="AC355" i="11"/>
  <c r="AB355" i="11"/>
  <c r="AA355" i="11"/>
  <c r="Z355" i="11"/>
  <c r="Y355" i="11"/>
  <c r="X355" i="11"/>
  <c r="W355" i="11"/>
  <c r="V355" i="11"/>
  <c r="U355" i="11"/>
  <c r="T355" i="11"/>
  <c r="S355" i="11"/>
  <c r="R355" i="11"/>
  <c r="Q355" i="11"/>
  <c r="P355" i="11"/>
  <c r="O355" i="11"/>
  <c r="N355" i="11"/>
  <c r="M355" i="11"/>
  <c r="L355" i="11"/>
  <c r="K355" i="11"/>
  <c r="J355" i="11"/>
  <c r="I355" i="11"/>
  <c r="H355" i="11"/>
  <c r="G355" i="11"/>
  <c r="C355" i="11" s="1"/>
  <c r="D182" i="11" s="1"/>
  <c r="BK354" i="11"/>
  <c r="BJ354" i="11"/>
  <c r="BI354" i="11"/>
  <c r="BH354" i="11"/>
  <c r="BG354" i="11"/>
  <c r="BF354" i="11"/>
  <c r="BE354" i="11"/>
  <c r="BD354" i="11"/>
  <c r="BC354" i="11"/>
  <c r="BB354" i="11"/>
  <c r="BA354" i="11"/>
  <c r="AZ354" i="11"/>
  <c r="AY354" i="11"/>
  <c r="AX354" i="11"/>
  <c r="AW354" i="11"/>
  <c r="AV354" i="11"/>
  <c r="AU354" i="11"/>
  <c r="AT354" i="11"/>
  <c r="AS354" i="11"/>
  <c r="AR354" i="11"/>
  <c r="AQ354" i="11"/>
  <c r="AP354" i="11"/>
  <c r="AO354" i="11"/>
  <c r="AN354" i="11"/>
  <c r="AM354" i="11"/>
  <c r="AL354" i="11"/>
  <c r="AK354" i="11"/>
  <c r="AJ354" i="11"/>
  <c r="AI354" i="11"/>
  <c r="AH354" i="11"/>
  <c r="AG354" i="11"/>
  <c r="AF354" i="11"/>
  <c r="AE354" i="11"/>
  <c r="AD354" i="11"/>
  <c r="AC354" i="11"/>
  <c r="AB354" i="11"/>
  <c r="AA354" i="11"/>
  <c r="Z354" i="11"/>
  <c r="Y354" i="11"/>
  <c r="X354" i="11"/>
  <c r="W354" i="11"/>
  <c r="V354" i="11"/>
  <c r="U354" i="11"/>
  <c r="T354" i="11"/>
  <c r="S354" i="11"/>
  <c r="R354" i="11"/>
  <c r="Q354" i="11"/>
  <c r="P354" i="11"/>
  <c r="O354" i="11"/>
  <c r="N354" i="11"/>
  <c r="M354" i="11"/>
  <c r="L354" i="11"/>
  <c r="K354" i="11"/>
  <c r="J354" i="11"/>
  <c r="I354" i="11"/>
  <c r="H354" i="11"/>
  <c r="C354" i="11" s="1"/>
  <c r="D181" i="11" s="1"/>
  <c r="G354" i="11"/>
  <c r="BK353" i="11"/>
  <c r="BJ353" i="11"/>
  <c r="BI353" i="11"/>
  <c r="BH353" i="11"/>
  <c r="BG353" i="11"/>
  <c r="BF353" i="11"/>
  <c r="BE353" i="11"/>
  <c r="BD353" i="11"/>
  <c r="BC353" i="11"/>
  <c r="BB353" i="11"/>
  <c r="BA353" i="11"/>
  <c r="AZ353" i="11"/>
  <c r="AY353" i="11"/>
  <c r="AX353" i="11"/>
  <c r="AW353" i="11"/>
  <c r="AV353" i="11"/>
  <c r="AU353" i="11"/>
  <c r="AT353" i="11"/>
  <c r="AS353" i="11"/>
  <c r="AR353" i="11"/>
  <c r="AQ353" i="11"/>
  <c r="AP353" i="11"/>
  <c r="AO353" i="11"/>
  <c r="AN353" i="11"/>
  <c r="AM353" i="11"/>
  <c r="AL353" i="11"/>
  <c r="AK353" i="11"/>
  <c r="AJ353" i="11"/>
  <c r="AI353" i="11"/>
  <c r="AH353" i="11"/>
  <c r="AG353" i="11"/>
  <c r="AF353" i="11"/>
  <c r="AE353" i="11"/>
  <c r="AD353" i="11"/>
  <c r="AC353" i="11"/>
  <c r="AB353" i="11"/>
  <c r="AA353" i="11"/>
  <c r="Z353" i="11"/>
  <c r="Y353" i="11"/>
  <c r="X353" i="11"/>
  <c r="W353" i="11"/>
  <c r="V353" i="11"/>
  <c r="U353" i="11"/>
  <c r="T353" i="11"/>
  <c r="S353" i="11"/>
  <c r="R353" i="11"/>
  <c r="Q353" i="11"/>
  <c r="P353" i="11"/>
  <c r="O353" i="11"/>
  <c r="N353" i="11"/>
  <c r="M353" i="11"/>
  <c r="L353" i="11"/>
  <c r="K353" i="11"/>
  <c r="J353" i="11"/>
  <c r="I353" i="11"/>
  <c r="H353" i="11"/>
  <c r="G353" i="11"/>
  <c r="BK352" i="11"/>
  <c r="BJ352" i="11"/>
  <c r="BI352" i="11"/>
  <c r="BH352" i="11"/>
  <c r="BG352" i="11"/>
  <c r="BF352" i="11"/>
  <c r="BE352" i="11"/>
  <c r="BD352" i="11"/>
  <c r="BC352" i="11"/>
  <c r="BB352" i="11"/>
  <c r="BA352" i="11"/>
  <c r="AZ352" i="11"/>
  <c r="AY352" i="11"/>
  <c r="AX352" i="11"/>
  <c r="AW352" i="11"/>
  <c r="AV352" i="11"/>
  <c r="AU352" i="11"/>
  <c r="AT352" i="11"/>
  <c r="AS352" i="11"/>
  <c r="AR352" i="11"/>
  <c r="AQ352" i="11"/>
  <c r="AP352" i="11"/>
  <c r="AO352" i="11"/>
  <c r="AN352" i="11"/>
  <c r="AM352" i="11"/>
  <c r="AL352" i="11"/>
  <c r="AK352" i="11"/>
  <c r="AJ352" i="11"/>
  <c r="AI352" i="11"/>
  <c r="AH352" i="11"/>
  <c r="AG352" i="11"/>
  <c r="AF352" i="11"/>
  <c r="AE352" i="11"/>
  <c r="AD352" i="11"/>
  <c r="AC352" i="11"/>
  <c r="AB352" i="11"/>
  <c r="AA352" i="11"/>
  <c r="Z352" i="11"/>
  <c r="Y352" i="11"/>
  <c r="X352" i="11"/>
  <c r="W352" i="11"/>
  <c r="V352" i="11"/>
  <c r="U352" i="11"/>
  <c r="T352" i="11"/>
  <c r="S352" i="11"/>
  <c r="R352" i="11"/>
  <c r="Q352" i="11"/>
  <c r="P352" i="11"/>
  <c r="O352" i="11"/>
  <c r="N352" i="11"/>
  <c r="M352" i="11"/>
  <c r="L352" i="11"/>
  <c r="K352" i="11"/>
  <c r="J352" i="11"/>
  <c r="I352" i="11"/>
  <c r="H352" i="11"/>
  <c r="G352" i="11"/>
  <c r="BK351" i="11"/>
  <c r="BJ351" i="11"/>
  <c r="BI351" i="11"/>
  <c r="BH351" i="11"/>
  <c r="BG351" i="11"/>
  <c r="BF351" i="11"/>
  <c r="BE351" i="11"/>
  <c r="BD351" i="11"/>
  <c r="BC351" i="11"/>
  <c r="BB351" i="11"/>
  <c r="BA351" i="11"/>
  <c r="AZ351" i="11"/>
  <c r="AY351" i="11"/>
  <c r="AX351" i="11"/>
  <c r="AW351" i="11"/>
  <c r="AV351" i="11"/>
  <c r="AU351" i="11"/>
  <c r="AT351" i="11"/>
  <c r="AS351" i="11"/>
  <c r="AR351" i="11"/>
  <c r="AQ351" i="11"/>
  <c r="AP351" i="11"/>
  <c r="AO351" i="11"/>
  <c r="AN351" i="11"/>
  <c r="AM351" i="11"/>
  <c r="AL351" i="11"/>
  <c r="AK351" i="11"/>
  <c r="AJ351" i="11"/>
  <c r="AI351" i="11"/>
  <c r="AH351" i="11"/>
  <c r="AG351" i="11"/>
  <c r="AF351" i="11"/>
  <c r="AE351" i="11"/>
  <c r="AD351" i="11"/>
  <c r="AC351" i="11"/>
  <c r="AB351" i="11"/>
  <c r="AA351" i="11"/>
  <c r="Z351" i="11"/>
  <c r="Y351" i="11"/>
  <c r="X351" i="11"/>
  <c r="W351" i="11"/>
  <c r="V351" i="11"/>
  <c r="U351" i="11"/>
  <c r="T351" i="11"/>
  <c r="S351" i="11"/>
  <c r="R351" i="11"/>
  <c r="Q351" i="11"/>
  <c r="P351" i="11"/>
  <c r="O351" i="11"/>
  <c r="N351" i="11"/>
  <c r="M351" i="11"/>
  <c r="L351" i="11"/>
  <c r="K351" i="11"/>
  <c r="J351" i="11"/>
  <c r="I351" i="11"/>
  <c r="H351" i="11"/>
  <c r="G351" i="11"/>
  <c r="C351" i="11" s="1"/>
  <c r="D178" i="11" s="1"/>
  <c r="BK350" i="11"/>
  <c r="BJ350" i="11"/>
  <c r="BI350" i="11"/>
  <c r="BH350" i="11"/>
  <c r="BG350" i="11"/>
  <c r="BF350" i="11"/>
  <c r="BE350" i="11"/>
  <c r="BD350" i="11"/>
  <c r="BC350" i="11"/>
  <c r="BB350" i="11"/>
  <c r="BA350" i="11"/>
  <c r="AZ350" i="11"/>
  <c r="AY350" i="11"/>
  <c r="AX350" i="11"/>
  <c r="AW350" i="11"/>
  <c r="AV350" i="11"/>
  <c r="AU350" i="11"/>
  <c r="AT350" i="11"/>
  <c r="AS350" i="11"/>
  <c r="AR350" i="11"/>
  <c r="AQ350" i="11"/>
  <c r="AP350" i="11"/>
  <c r="AO350" i="11"/>
  <c r="AN350" i="11"/>
  <c r="AM350" i="11"/>
  <c r="AL350" i="11"/>
  <c r="AK350" i="11"/>
  <c r="AJ350" i="11"/>
  <c r="AI350" i="11"/>
  <c r="AH350" i="11"/>
  <c r="AG350" i="11"/>
  <c r="AF350" i="11"/>
  <c r="AE350" i="11"/>
  <c r="AD350" i="11"/>
  <c r="AC350" i="11"/>
  <c r="AB350" i="11"/>
  <c r="AA350" i="11"/>
  <c r="Z350" i="11"/>
  <c r="Y350" i="11"/>
  <c r="X350" i="11"/>
  <c r="W350" i="11"/>
  <c r="V350" i="11"/>
  <c r="U350" i="11"/>
  <c r="T350" i="11"/>
  <c r="S350" i="11"/>
  <c r="R350" i="11"/>
  <c r="Q350" i="11"/>
  <c r="P350" i="11"/>
  <c r="O350" i="11"/>
  <c r="N350" i="11"/>
  <c r="M350" i="11"/>
  <c r="L350" i="11"/>
  <c r="K350" i="11"/>
  <c r="J350" i="11"/>
  <c r="I350" i="11"/>
  <c r="H350" i="11"/>
  <c r="G350" i="11"/>
  <c r="BK349" i="11"/>
  <c r="BJ349" i="11"/>
  <c r="BI349" i="11"/>
  <c r="BH349" i="11"/>
  <c r="BG349" i="11"/>
  <c r="BF349" i="11"/>
  <c r="BE349" i="11"/>
  <c r="BD349" i="11"/>
  <c r="BC349" i="11"/>
  <c r="BB349" i="11"/>
  <c r="BA349" i="11"/>
  <c r="AZ349" i="11"/>
  <c r="AY349" i="11"/>
  <c r="AX349" i="11"/>
  <c r="AW349" i="11"/>
  <c r="AV349" i="11"/>
  <c r="AU349" i="11"/>
  <c r="AT349" i="11"/>
  <c r="AS349" i="11"/>
  <c r="AR349" i="11"/>
  <c r="AQ349" i="11"/>
  <c r="AP349" i="11"/>
  <c r="AO349" i="11"/>
  <c r="AN349" i="11"/>
  <c r="AM349" i="11"/>
  <c r="AL349" i="11"/>
  <c r="AK349" i="11"/>
  <c r="AJ349" i="11"/>
  <c r="AI349" i="11"/>
  <c r="AH349" i="11"/>
  <c r="AG349" i="11"/>
  <c r="AF349" i="11"/>
  <c r="AE349" i="11"/>
  <c r="AD349" i="11"/>
  <c r="AC349" i="11"/>
  <c r="AB349" i="11"/>
  <c r="AA349" i="11"/>
  <c r="Z349" i="11"/>
  <c r="Y349" i="11"/>
  <c r="X349" i="11"/>
  <c r="W349" i="11"/>
  <c r="V349" i="11"/>
  <c r="U349" i="11"/>
  <c r="T349" i="11"/>
  <c r="S349" i="11"/>
  <c r="R349" i="11"/>
  <c r="Q349" i="11"/>
  <c r="P349" i="11"/>
  <c r="O349" i="11"/>
  <c r="N349" i="11"/>
  <c r="M349" i="11"/>
  <c r="L349" i="11"/>
  <c r="K349" i="11"/>
  <c r="J349" i="11"/>
  <c r="I349" i="11"/>
  <c r="H349" i="11"/>
  <c r="G349" i="11"/>
  <c r="BK348" i="11"/>
  <c r="BJ348" i="11"/>
  <c r="BI348" i="11"/>
  <c r="BH348" i="11"/>
  <c r="BG348" i="11"/>
  <c r="BF348" i="11"/>
  <c r="BE348" i="11"/>
  <c r="BD348" i="11"/>
  <c r="BC348" i="11"/>
  <c r="BB348" i="11"/>
  <c r="BA348" i="11"/>
  <c r="AZ348" i="11"/>
  <c r="AY348" i="11"/>
  <c r="AX348" i="11"/>
  <c r="AW348" i="11"/>
  <c r="AV348" i="11"/>
  <c r="AU348" i="11"/>
  <c r="AT348" i="11"/>
  <c r="AS348" i="11"/>
  <c r="AR348" i="11"/>
  <c r="AQ348" i="11"/>
  <c r="AP348" i="11"/>
  <c r="AO348" i="11"/>
  <c r="AN348" i="11"/>
  <c r="AM348" i="11"/>
  <c r="AL348" i="11"/>
  <c r="AK348" i="11"/>
  <c r="AJ348" i="11"/>
  <c r="AI348" i="11"/>
  <c r="AH348" i="11"/>
  <c r="AG348" i="11"/>
  <c r="AF348" i="11"/>
  <c r="AE348" i="11"/>
  <c r="AD348" i="11"/>
  <c r="AC348" i="11"/>
  <c r="AB348" i="11"/>
  <c r="AA348" i="11"/>
  <c r="Z348" i="11"/>
  <c r="Y348" i="11"/>
  <c r="X348" i="11"/>
  <c r="W348" i="11"/>
  <c r="V348" i="11"/>
  <c r="U348" i="11"/>
  <c r="T348" i="11"/>
  <c r="S348" i="11"/>
  <c r="R348" i="11"/>
  <c r="Q348" i="11"/>
  <c r="P348" i="11"/>
  <c r="O348" i="11"/>
  <c r="N348" i="11"/>
  <c r="M348" i="11"/>
  <c r="L348" i="11"/>
  <c r="K348" i="11"/>
  <c r="J348" i="11"/>
  <c r="I348" i="11"/>
  <c r="H348" i="11"/>
  <c r="G348" i="11"/>
  <c r="BK347" i="11"/>
  <c r="BJ347" i="11"/>
  <c r="BI347" i="11"/>
  <c r="BH347" i="11"/>
  <c r="BG347" i="11"/>
  <c r="BF347" i="11"/>
  <c r="BE347" i="11"/>
  <c r="BD347" i="11"/>
  <c r="BC347" i="11"/>
  <c r="BB347" i="11"/>
  <c r="BA347" i="11"/>
  <c r="AZ347" i="11"/>
  <c r="AY347" i="11"/>
  <c r="AX347" i="11"/>
  <c r="AW347" i="11"/>
  <c r="AV347" i="11"/>
  <c r="AU347" i="11"/>
  <c r="AT347" i="11"/>
  <c r="AS347" i="11"/>
  <c r="AR347" i="11"/>
  <c r="AQ347" i="11"/>
  <c r="AP347" i="11"/>
  <c r="AO347" i="11"/>
  <c r="AN347" i="11"/>
  <c r="AM347" i="11"/>
  <c r="AL347" i="11"/>
  <c r="AK347" i="11"/>
  <c r="AJ347" i="11"/>
  <c r="AI347" i="11"/>
  <c r="AH347" i="11"/>
  <c r="AG347" i="11"/>
  <c r="AF347" i="11"/>
  <c r="AE347" i="11"/>
  <c r="AD347" i="11"/>
  <c r="AC347" i="11"/>
  <c r="AB347" i="11"/>
  <c r="AA347" i="11"/>
  <c r="Z347" i="11"/>
  <c r="Y347" i="11"/>
  <c r="X347" i="11"/>
  <c r="W347" i="11"/>
  <c r="V347" i="11"/>
  <c r="U347" i="11"/>
  <c r="T347" i="11"/>
  <c r="S347" i="11"/>
  <c r="R347" i="11"/>
  <c r="Q347" i="11"/>
  <c r="P347" i="11"/>
  <c r="O347" i="11"/>
  <c r="N347" i="11"/>
  <c r="M347" i="11"/>
  <c r="L347" i="11"/>
  <c r="K347" i="11"/>
  <c r="J347" i="11"/>
  <c r="I347" i="11"/>
  <c r="H347" i="11"/>
  <c r="G347" i="11"/>
  <c r="BK346" i="11"/>
  <c r="BJ346" i="11"/>
  <c r="BI346" i="11"/>
  <c r="BH346" i="11"/>
  <c r="BG346" i="11"/>
  <c r="BF346" i="11"/>
  <c r="BE346" i="11"/>
  <c r="BD346" i="11"/>
  <c r="BC346" i="11"/>
  <c r="BB346" i="11"/>
  <c r="BA346" i="11"/>
  <c r="AZ346" i="11"/>
  <c r="AY346" i="11"/>
  <c r="AX346" i="11"/>
  <c r="AW346" i="11"/>
  <c r="AV346" i="11"/>
  <c r="AU346" i="11"/>
  <c r="AT346" i="11"/>
  <c r="AS346" i="11"/>
  <c r="AR346" i="11"/>
  <c r="AQ346" i="11"/>
  <c r="AP346" i="11"/>
  <c r="AO346" i="11"/>
  <c r="AN346" i="11"/>
  <c r="AM346" i="11"/>
  <c r="AL346" i="11"/>
  <c r="AK346" i="11"/>
  <c r="AJ346" i="11"/>
  <c r="AI346" i="11"/>
  <c r="AH346" i="11"/>
  <c r="AG346" i="11"/>
  <c r="AF346" i="11"/>
  <c r="AE346" i="11"/>
  <c r="AD346" i="11"/>
  <c r="AC346" i="11"/>
  <c r="AB346" i="11"/>
  <c r="AA346" i="11"/>
  <c r="Z346" i="11"/>
  <c r="Y346" i="11"/>
  <c r="X346" i="11"/>
  <c r="W346" i="11"/>
  <c r="V346" i="11"/>
  <c r="U346" i="11"/>
  <c r="T346" i="11"/>
  <c r="S346" i="11"/>
  <c r="R346" i="11"/>
  <c r="Q346" i="11"/>
  <c r="P346" i="11"/>
  <c r="O346" i="11"/>
  <c r="N346" i="11"/>
  <c r="M346" i="11"/>
  <c r="L346" i="11"/>
  <c r="K346" i="11"/>
  <c r="J346" i="11"/>
  <c r="I346" i="11"/>
  <c r="H346" i="11"/>
  <c r="G346" i="11"/>
  <c r="BK345" i="11"/>
  <c r="BJ345" i="11"/>
  <c r="BI345" i="11"/>
  <c r="BH345" i="11"/>
  <c r="BG345" i="11"/>
  <c r="BF345" i="11"/>
  <c r="BE345" i="11"/>
  <c r="BD345" i="11"/>
  <c r="BC345" i="11"/>
  <c r="BB345" i="11"/>
  <c r="BA345" i="11"/>
  <c r="AZ345" i="11"/>
  <c r="AY345" i="11"/>
  <c r="AX345" i="11"/>
  <c r="AW345" i="11"/>
  <c r="AV345" i="11"/>
  <c r="AU345" i="11"/>
  <c r="AT345" i="11"/>
  <c r="AS345" i="11"/>
  <c r="AR345" i="11"/>
  <c r="AQ345" i="11"/>
  <c r="AP345" i="11"/>
  <c r="AO345" i="11"/>
  <c r="AN345" i="11"/>
  <c r="AM345" i="11"/>
  <c r="AL345" i="11"/>
  <c r="AK345" i="11"/>
  <c r="AJ345" i="11"/>
  <c r="AI345" i="11"/>
  <c r="AH345" i="11"/>
  <c r="AG345" i="11"/>
  <c r="AF345" i="11"/>
  <c r="AE345" i="11"/>
  <c r="AD345" i="11"/>
  <c r="AC345" i="11"/>
  <c r="AB345" i="11"/>
  <c r="AA345" i="11"/>
  <c r="Z345" i="11"/>
  <c r="Y345" i="11"/>
  <c r="X345" i="11"/>
  <c r="W345" i="11"/>
  <c r="V345" i="11"/>
  <c r="U345" i="11"/>
  <c r="T345" i="11"/>
  <c r="S345" i="11"/>
  <c r="R345" i="11"/>
  <c r="Q345" i="11"/>
  <c r="P345" i="11"/>
  <c r="O345" i="11"/>
  <c r="N345" i="11"/>
  <c r="M345" i="11"/>
  <c r="L345" i="11"/>
  <c r="K345" i="11"/>
  <c r="J345" i="11"/>
  <c r="I345" i="11"/>
  <c r="H345" i="11"/>
  <c r="G345" i="11"/>
  <c r="BK344" i="11"/>
  <c r="BJ344" i="11"/>
  <c r="BI344" i="11"/>
  <c r="BH344" i="11"/>
  <c r="BG344" i="11"/>
  <c r="BF344" i="11"/>
  <c r="BE344" i="11"/>
  <c r="BD344" i="11"/>
  <c r="BC344" i="11"/>
  <c r="BB344" i="11"/>
  <c r="BA344" i="11"/>
  <c r="AZ344" i="11"/>
  <c r="AY344" i="11"/>
  <c r="AX344" i="11"/>
  <c r="AW344" i="11"/>
  <c r="AV344" i="11"/>
  <c r="AU344" i="11"/>
  <c r="AT344" i="11"/>
  <c r="AS344" i="11"/>
  <c r="AR344" i="11"/>
  <c r="AQ344" i="11"/>
  <c r="AP344" i="11"/>
  <c r="AO344" i="11"/>
  <c r="AN344" i="11"/>
  <c r="AM344" i="11"/>
  <c r="AL344" i="11"/>
  <c r="AK344" i="11"/>
  <c r="AJ344" i="11"/>
  <c r="AI344" i="11"/>
  <c r="AH344" i="11"/>
  <c r="AG344" i="11"/>
  <c r="AF344" i="11"/>
  <c r="AE344" i="11"/>
  <c r="AD344" i="11"/>
  <c r="AC344" i="11"/>
  <c r="AB344" i="11"/>
  <c r="AA344" i="11"/>
  <c r="Z344" i="11"/>
  <c r="Y344" i="11"/>
  <c r="X344" i="11"/>
  <c r="W344" i="11"/>
  <c r="V344" i="11"/>
  <c r="U344" i="11"/>
  <c r="T344" i="11"/>
  <c r="S344" i="11"/>
  <c r="R344" i="11"/>
  <c r="Q344" i="11"/>
  <c r="P344" i="11"/>
  <c r="O344" i="11"/>
  <c r="N344" i="11"/>
  <c r="M344" i="11"/>
  <c r="L344" i="11"/>
  <c r="K344" i="11"/>
  <c r="J344" i="11"/>
  <c r="I344" i="11"/>
  <c r="H344" i="11"/>
  <c r="G344" i="11"/>
  <c r="BK343" i="11"/>
  <c r="BJ343" i="11"/>
  <c r="BI343" i="11"/>
  <c r="BH343" i="11"/>
  <c r="BG343" i="11"/>
  <c r="BF343" i="11"/>
  <c r="BE343" i="11"/>
  <c r="BD343" i="11"/>
  <c r="BC343" i="11"/>
  <c r="BB343" i="11"/>
  <c r="BA343" i="11"/>
  <c r="AZ343" i="11"/>
  <c r="AY343" i="11"/>
  <c r="AX343" i="11"/>
  <c r="AW343" i="11"/>
  <c r="AV343" i="11"/>
  <c r="AU343" i="11"/>
  <c r="AT343" i="11"/>
  <c r="AS343" i="11"/>
  <c r="AR343" i="11"/>
  <c r="AQ343" i="11"/>
  <c r="AP343" i="11"/>
  <c r="AO343" i="11"/>
  <c r="AN343" i="11"/>
  <c r="AM343" i="11"/>
  <c r="AL343" i="11"/>
  <c r="AK343" i="11"/>
  <c r="AJ343" i="11"/>
  <c r="AI343" i="11"/>
  <c r="AH343" i="11"/>
  <c r="AG343" i="11"/>
  <c r="AF343" i="11"/>
  <c r="AE343" i="11"/>
  <c r="AD343" i="11"/>
  <c r="AC343" i="11"/>
  <c r="AB343" i="11"/>
  <c r="AA343" i="11"/>
  <c r="Z343" i="11"/>
  <c r="Y343" i="11"/>
  <c r="X343" i="11"/>
  <c r="W343" i="11"/>
  <c r="V343" i="11"/>
  <c r="U343" i="11"/>
  <c r="T343" i="11"/>
  <c r="S343" i="11"/>
  <c r="R343" i="11"/>
  <c r="Q343" i="11"/>
  <c r="P343" i="11"/>
  <c r="O343" i="11"/>
  <c r="N343" i="11"/>
  <c r="M343" i="11"/>
  <c r="L343" i="11"/>
  <c r="K343" i="11"/>
  <c r="J343" i="11"/>
  <c r="I343" i="11"/>
  <c r="H343" i="11"/>
  <c r="G343" i="11"/>
  <c r="BK342" i="11"/>
  <c r="BJ342" i="11"/>
  <c r="BI342" i="11"/>
  <c r="BH342" i="11"/>
  <c r="BG342" i="11"/>
  <c r="BF342" i="11"/>
  <c r="BE342" i="11"/>
  <c r="BD342" i="11"/>
  <c r="BC342" i="11"/>
  <c r="BB342" i="11"/>
  <c r="BA342" i="11"/>
  <c r="AZ342" i="11"/>
  <c r="AY342" i="11"/>
  <c r="AX342" i="11"/>
  <c r="AW342" i="11"/>
  <c r="AV342" i="11"/>
  <c r="AU342" i="11"/>
  <c r="AT342" i="11"/>
  <c r="AS342" i="11"/>
  <c r="AR342" i="11"/>
  <c r="AQ342" i="11"/>
  <c r="AP342" i="11"/>
  <c r="AO342" i="11"/>
  <c r="AN342" i="11"/>
  <c r="AM342" i="11"/>
  <c r="AL342" i="11"/>
  <c r="AK342" i="11"/>
  <c r="AJ342" i="11"/>
  <c r="AI342" i="11"/>
  <c r="AH342" i="11"/>
  <c r="AG342" i="11"/>
  <c r="AF342" i="11"/>
  <c r="AE342" i="11"/>
  <c r="AD342" i="11"/>
  <c r="AC342" i="11"/>
  <c r="AB342" i="11"/>
  <c r="AA342" i="11"/>
  <c r="Z342" i="11"/>
  <c r="Y342" i="11"/>
  <c r="X342" i="11"/>
  <c r="W342" i="11"/>
  <c r="V342" i="11"/>
  <c r="U342" i="11"/>
  <c r="T342" i="11"/>
  <c r="S342" i="11"/>
  <c r="R342" i="11"/>
  <c r="Q342" i="11"/>
  <c r="P342" i="11"/>
  <c r="O342" i="11"/>
  <c r="N342" i="11"/>
  <c r="M342" i="11"/>
  <c r="L342" i="11"/>
  <c r="K342" i="11"/>
  <c r="J342" i="11"/>
  <c r="I342" i="11"/>
  <c r="H342" i="11"/>
  <c r="G342" i="11"/>
  <c r="BK341" i="11"/>
  <c r="BJ341" i="11"/>
  <c r="BI341" i="11"/>
  <c r="BH341" i="11"/>
  <c r="BG341" i="11"/>
  <c r="BF341" i="11"/>
  <c r="BE341" i="11"/>
  <c r="BD341" i="11"/>
  <c r="BC341" i="11"/>
  <c r="BB341" i="11"/>
  <c r="BA341" i="11"/>
  <c r="AZ341" i="11"/>
  <c r="AY341" i="11"/>
  <c r="AX341" i="11"/>
  <c r="AW341" i="11"/>
  <c r="AV341" i="11"/>
  <c r="AU341" i="11"/>
  <c r="AT341" i="11"/>
  <c r="AS341" i="11"/>
  <c r="AR341" i="11"/>
  <c r="AQ341" i="11"/>
  <c r="AP341" i="11"/>
  <c r="AO341" i="11"/>
  <c r="AN341" i="11"/>
  <c r="AM341" i="11"/>
  <c r="AL341" i="11"/>
  <c r="AK341" i="11"/>
  <c r="AJ341" i="11"/>
  <c r="AI341" i="11"/>
  <c r="AH341" i="11"/>
  <c r="AG341" i="11"/>
  <c r="AF341" i="11"/>
  <c r="AE341" i="11"/>
  <c r="AD341" i="11"/>
  <c r="AC341" i="11"/>
  <c r="AB341" i="11"/>
  <c r="AA341" i="11"/>
  <c r="Z341" i="11"/>
  <c r="Y341" i="11"/>
  <c r="X341" i="11"/>
  <c r="W341" i="11"/>
  <c r="V341" i="11"/>
  <c r="U341" i="11"/>
  <c r="T341" i="11"/>
  <c r="S341" i="11"/>
  <c r="R341" i="11"/>
  <c r="Q341" i="11"/>
  <c r="P341" i="11"/>
  <c r="O341" i="11"/>
  <c r="N341" i="11"/>
  <c r="M341" i="11"/>
  <c r="L341" i="11"/>
  <c r="K341" i="11"/>
  <c r="J341" i="11"/>
  <c r="I341" i="11"/>
  <c r="H341" i="11"/>
  <c r="G341" i="11"/>
  <c r="BK340" i="11"/>
  <c r="BJ340" i="11"/>
  <c r="BI340" i="11"/>
  <c r="BH340" i="11"/>
  <c r="BG340" i="11"/>
  <c r="BF340" i="11"/>
  <c r="BE340" i="11"/>
  <c r="BD340" i="11"/>
  <c r="BC340" i="11"/>
  <c r="BB340" i="11"/>
  <c r="BA340" i="11"/>
  <c r="AZ340" i="11"/>
  <c r="AY340" i="11"/>
  <c r="AX340" i="11"/>
  <c r="AW340" i="11"/>
  <c r="AV340" i="11"/>
  <c r="AU340" i="11"/>
  <c r="AT340" i="11"/>
  <c r="AS340" i="11"/>
  <c r="AR340" i="11"/>
  <c r="AQ340" i="11"/>
  <c r="AP340" i="11"/>
  <c r="AO340" i="11"/>
  <c r="AN340" i="11"/>
  <c r="AM340" i="11"/>
  <c r="AL340" i="11"/>
  <c r="AK340" i="11"/>
  <c r="AJ340" i="11"/>
  <c r="AI340" i="11"/>
  <c r="AH340" i="11"/>
  <c r="AG340" i="11"/>
  <c r="AF340" i="11"/>
  <c r="AE340" i="11"/>
  <c r="AD340" i="11"/>
  <c r="AC340" i="11"/>
  <c r="AB340" i="11"/>
  <c r="AA340" i="11"/>
  <c r="Z340" i="11"/>
  <c r="Y340" i="11"/>
  <c r="X340" i="11"/>
  <c r="W340" i="11"/>
  <c r="V340" i="11"/>
  <c r="U340" i="11"/>
  <c r="T340" i="11"/>
  <c r="S340" i="11"/>
  <c r="R340" i="11"/>
  <c r="Q340" i="11"/>
  <c r="P340" i="11"/>
  <c r="O340" i="11"/>
  <c r="N340" i="11"/>
  <c r="M340" i="11"/>
  <c r="L340" i="11"/>
  <c r="K340" i="11"/>
  <c r="J340" i="11"/>
  <c r="I340" i="11"/>
  <c r="H340" i="11"/>
  <c r="G340" i="11"/>
  <c r="BK339" i="11"/>
  <c r="BJ339" i="11"/>
  <c r="BI339" i="11"/>
  <c r="BH339" i="11"/>
  <c r="BG339" i="11"/>
  <c r="BF339" i="11"/>
  <c r="BE339" i="11"/>
  <c r="BD339" i="11"/>
  <c r="BC339" i="11"/>
  <c r="BB339" i="11"/>
  <c r="BA339" i="11"/>
  <c r="AZ339" i="11"/>
  <c r="AY339" i="11"/>
  <c r="AX339" i="11"/>
  <c r="AW339" i="11"/>
  <c r="AV339" i="11"/>
  <c r="AU339" i="11"/>
  <c r="AT339" i="11"/>
  <c r="AS339" i="11"/>
  <c r="AR339" i="11"/>
  <c r="AQ339" i="11"/>
  <c r="AP339" i="11"/>
  <c r="AO339" i="11"/>
  <c r="AN339" i="11"/>
  <c r="AM339" i="11"/>
  <c r="AL339" i="11"/>
  <c r="AK339" i="11"/>
  <c r="AJ339" i="11"/>
  <c r="AI339" i="11"/>
  <c r="AH339" i="11"/>
  <c r="AG339" i="11"/>
  <c r="AF339" i="11"/>
  <c r="AE339" i="11"/>
  <c r="AD339" i="11"/>
  <c r="AC339" i="11"/>
  <c r="AB339" i="11"/>
  <c r="AA339" i="11"/>
  <c r="Z339" i="11"/>
  <c r="Y339" i="11"/>
  <c r="X339" i="11"/>
  <c r="W339" i="11"/>
  <c r="V339" i="11"/>
  <c r="U339" i="11"/>
  <c r="T339" i="11"/>
  <c r="S339" i="11"/>
  <c r="R339" i="11"/>
  <c r="Q339" i="11"/>
  <c r="P339" i="11"/>
  <c r="O339" i="11"/>
  <c r="N339" i="11"/>
  <c r="M339" i="11"/>
  <c r="L339" i="11"/>
  <c r="K339" i="11"/>
  <c r="J339" i="11"/>
  <c r="I339" i="11"/>
  <c r="H339" i="11"/>
  <c r="G339" i="11"/>
  <c r="BK338" i="11"/>
  <c r="BJ338" i="11"/>
  <c r="BI338" i="11"/>
  <c r="BH338" i="11"/>
  <c r="BG338" i="11"/>
  <c r="BF338" i="11"/>
  <c r="BE338" i="11"/>
  <c r="BD338" i="11"/>
  <c r="BC338" i="11"/>
  <c r="BB338" i="11"/>
  <c r="BA338" i="11"/>
  <c r="AZ338" i="11"/>
  <c r="AY338" i="11"/>
  <c r="AX338" i="11"/>
  <c r="AW338" i="11"/>
  <c r="AV338" i="11"/>
  <c r="AU338" i="11"/>
  <c r="AT338" i="11"/>
  <c r="AS338" i="11"/>
  <c r="AR338" i="11"/>
  <c r="AQ338" i="11"/>
  <c r="AP338" i="11"/>
  <c r="AO338" i="11"/>
  <c r="AN338" i="11"/>
  <c r="AM338" i="11"/>
  <c r="AL338" i="11"/>
  <c r="AK338" i="11"/>
  <c r="AJ338" i="11"/>
  <c r="AI338" i="11"/>
  <c r="AH338" i="11"/>
  <c r="AG338" i="11"/>
  <c r="AF338" i="11"/>
  <c r="AE338" i="11"/>
  <c r="AD338" i="11"/>
  <c r="AC338" i="11"/>
  <c r="AB338" i="11"/>
  <c r="AA338" i="11"/>
  <c r="Z338" i="11"/>
  <c r="Y338" i="11"/>
  <c r="X338" i="11"/>
  <c r="W338" i="11"/>
  <c r="V338" i="11"/>
  <c r="U338" i="11"/>
  <c r="T338" i="11"/>
  <c r="S338" i="11"/>
  <c r="R338" i="11"/>
  <c r="Q338" i="11"/>
  <c r="P338" i="11"/>
  <c r="O338" i="11"/>
  <c r="N338" i="11"/>
  <c r="M338" i="11"/>
  <c r="L338" i="11"/>
  <c r="K338" i="11"/>
  <c r="J338" i="11"/>
  <c r="I338" i="11"/>
  <c r="H338" i="11"/>
  <c r="G338" i="11"/>
  <c r="BK337" i="11"/>
  <c r="BJ337" i="11"/>
  <c r="BI337" i="11"/>
  <c r="BH337" i="11"/>
  <c r="BG337" i="11"/>
  <c r="BF337" i="11"/>
  <c r="BE337" i="11"/>
  <c r="BD337" i="11"/>
  <c r="BC337" i="11"/>
  <c r="BB337" i="11"/>
  <c r="BA337" i="11"/>
  <c r="AZ337" i="11"/>
  <c r="AY337" i="11"/>
  <c r="AX337" i="11"/>
  <c r="AW337" i="11"/>
  <c r="AV337" i="11"/>
  <c r="AU337" i="11"/>
  <c r="AT337" i="11"/>
  <c r="AS337" i="11"/>
  <c r="AR337" i="11"/>
  <c r="AQ337" i="11"/>
  <c r="AP337" i="11"/>
  <c r="AO337" i="11"/>
  <c r="AN337" i="11"/>
  <c r="AM337" i="11"/>
  <c r="AL337" i="11"/>
  <c r="AK337" i="11"/>
  <c r="AJ337" i="11"/>
  <c r="AI337" i="11"/>
  <c r="AH337" i="11"/>
  <c r="AG337" i="11"/>
  <c r="AF337" i="11"/>
  <c r="AE337" i="11"/>
  <c r="AD337" i="11"/>
  <c r="AC337" i="11"/>
  <c r="AB337" i="11"/>
  <c r="AA337" i="11"/>
  <c r="Z337" i="11"/>
  <c r="Y337" i="11"/>
  <c r="X337" i="11"/>
  <c r="W337" i="11"/>
  <c r="V337" i="11"/>
  <c r="U337" i="11"/>
  <c r="T337" i="11"/>
  <c r="S337" i="11"/>
  <c r="R337" i="11"/>
  <c r="Q337" i="11"/>
  <c r="P337" i="11"/>
  <c r="O337" i="11"/>
  <c r="N337" i="11"/>
  <c r="M337" i="11"/>
  <c r="L337" i="11"/>
  <c r="K337" i="11"/>
  <c r="J337" i="11"/>
  <c r="I337" i="11"/>
  <c r="H337" i="11"/>
  <c r="G337" i="11"/>
  <c r="BK336" i="11"/>
  <c r="BJ336" i="11"/>
  <c r="BI336" i="11"/>
  <c r="BH336" i="11"/>
  <c r="BG336" i="11"/>
  <c r="BF336" i="11"/>
  <c r="BE336" i="11"/>
  <c r="BD336" i="11"/>
  <c r="BC336" i="11"/>
  <c r="BB336" i="11"/>
  <c r="BA336" i="11"/>
  <c r="AZ336" i="11"/>
  <c r="AY336" i="11"/>
  <c r="AX336" i="11"/>
  <c r="AW336" i="11"/>
  <c r="AV336" i="11"/>
  <c r="AU336" i="11"/>
  <c r="AT336" i="11"/>
  <c r="AS336" i="11"/>
  <c r="AR336" i="11"/>
  <c r="AQ336" i="11"/>
  <c r="AP336" i="11"/>
  <c r="AO336" i="11"/>
  <c r="AN336" i="11"/>
  <c r="AM336" i="11"/>
  <c r="AL336" i="11"/>
  <c r="AK336" i="11"/>
  <c r="AJ336" i="11"/>
  <c r="AI336" i="11"/>
  <c r="AH336" i="11"/>
  <c r="AG336" i="11"/>
  <c r="AF336" i="11"/>
  <c r="AE336" i="11"/>
  <c r="AD336" i="11"/>
  <c r="AC336" i="11"/>
  <c r="AB336" i="11"/>
  <c r="AA336" i="11"/>
  <c r="Z336" i="11"/>
  <c r="Y336" i="11"/>
  <c r="X336" i="11"/>
  <c r="W336" i="11"/>
  <c r="V336" i="11"/>
  <c r="U336" i="11"/>
  <c r="T336" i="11"/>
  <c r="S336" i="11"/>
  <c r="R336" i="11"/>
  <c r="Q336" i="11"/>
  <c r="P336" i="11"/>
  <c r="O336" i="11"/>
  <c r="N336" i="11"/>
  <c r="M336" i="11"/>
  <c r="L336" i="11"/>
  <c r="K336" i="11"/>
  <c r="J336" i="11"/>
  <c r="I336" i="11"/>
  <c r="H336" i="11"/>
  <c r="G336" i="11"/>
  <c r="BK335" i="11"/>
  <c r="BJ335" i="11"/>
  <c r="BI335" i="11"/>
  <c r="BH335" i="11"/>
  <c r="BG335" i="11"/>
  <c r="BF335" i="11"/>
  <c r="BE335" i="11"/>
  <c r="BD335" i="11"/>
  <c r="BC335" i="11"/>
  <c r="BB335" i="11"/>
  <c r="BA335" i="11"/>
  <c r="AZ335" i="11"/>
  <c r="AY335" i="11"/>
  <c r="AX335" i="11"/>
  <c r="AW335" i="11"/>
  <c r="AV335" i="11"/>
  <c r="AU335" i="11"/>
  <c r="AT335" i="11"/>
  <c r="AS335" i="11"/>
  <c r="AR335" i="11"/>
  <c r="AQ335" i="11"/>
  <c r="AP335" i="11"/>
  <c r="AO335" i="11"/>
  <c r="AN335" i="11"/>
  <c r="AM335" i="11"/>
  <c r="AL335" i="11"/>
  <c r="AK335" i="11"/>
  <c r="AJ335" i="11"/>
  <c r="AI335" i="11"/>
  <c r="AH335" i="11"/>
  <c r="AG335" i="11"/>
  <c r="AF335" i="11"/>
  <c r="AE335" i="11"/>
  <c r="AD335" i="11"/>
  <c r="AC335" i="11"/>
  <c r="AB335" i="11"/>
  <c r="AA335" i="11"/>
  <c r="Z335" i="11"/>
  <c r="Y335" i="11"/>
  <c r="X335" i="11"/>
  <c r="W335" i="11"/>
  <c r="V335" i="11"/>
  <c r="U335" i="11"/>
  <c r="T335" i="11"/>
  <c r="S335" i="11"/>
  <c r="R335" i="11"/>
  <c r="Q335" i="11"/>
  <c r="P335" i="11"/>
  <c r="O335" i="11"/>
  <c r="N335" i="11"/>
  <c r="M335" i="11"/>
  <c r="L335" i="11"/>
  <c r="K335" i="11"/>
  <c r="J335" i="11"/>
  <c r="I335" i="11"/>
  <c r="H335" i="11"/>
  <c r="G335" i="11"/>
  <c r="BK334" i="11"/>
  <c r="BJ334" i="11"/>
  <c r="BI334" i="11"/>
  <c r="BH334" i="11"/>
  <c r="BG334" i="11"/>
  <c r="BF334" i="11"/>
  <c r="BE334" i="11"/>
  <c r="BD334" i="11"/>
  <c r="BC334" i="11"/>
  <c r="BB334" i="11"/>
  <c r="BA334" i="11"/>
  <c r="AZ334" i="11"/>
  <c r="AY334" i="11"/>
  <c r="AX334" i="11"/>
  <c r="AW334" i="11"/>
  <c r="AV334" i="11"/>
  <c r="AU334" i="11"/>
  <c r="AT334" i="11"/>
  <c r="AS334" i="11"/>
  <c r="AR334" i="11"/>
  <c r="AQ334" i="11"/>
  <c r="AP334" i="11"/>
  <c r="AO334" i="11"/>
  <c r="AN334" i="11"/>
  <c r="AM334" i="11"/>
  <c r="AL334" i="11"/>
  <c r="AK334" i="11"/>
  <c r="AJ334" i="11"/>
  <c r="AI334" i="11"/>
  <c r="AH334" i="11"/>
  <c r="AG334" i="11"/>
  <c r="AF334" i="11"/>
  <c r="AE334" i="11"/>
  <c r="AD334" i="11"/>
  <c r="AC334" i="11"/>
  <c r="AB334" i="11"/>
  <c r="AA334" i="11"/>
  <c r="Z334" i="11"/>
  <c r="Y334" i="11"/>
  <c r="X334" i="11"/>
  <c r="W334" i="11"/>
  <c r="V334" i="11"/>
  <c r="U334" i="11"/>
  <c r="T334" i="11"/>
  <c r="S334" i="11"/>
  <c r="R334" i="11"/>
  <c r="Q334" i="11"/>
  <c r="P334" i="11"/>
  <c r="O334" i="11"/>
  <c r="N334" i="11"/>
  <c r="M334" i="11"/>
  <c r="L334" i="11"/>
  <c r="K334" i="11"/>
  <c r="J334" i="11"/>
  <c r="I334" i="11"/>
  <c r="H334" i="11"/>
  <c r="G334" i="11"/>
  <c r="BK333" i="11"/>
  <c r="BJ333" i="11"/>
  <c r="BI333" i="11"/>
  <c r="BH333" i="11"/>
  <c r="BG333" i="11"/>
  <c r="BF333" i="11"/>
  <c r="BE333" i="11"/>
  <c r="BD333" i="11"/>
  <c r="BC333" i="11"/>
  <c r="BB333" i="11"/>
  <c r="BA333" i="11"/>
  <c r="AZ333" i="11"/>
  <c r="AY333" i="11"/>
  <c r="AX333" i="11"/>
  <c r="AW333" i="11"/>
  <c r="AV333" i="11"/>
  <c r="AU333" i="11"/>
  <c r="AT333" i="11"/>
  <c r="AS333" i="11"/>
  <c r="AR333" i="11"/>
  <c r="AQ333" i="11"/>
  <c r="AP333" i="11"/>
  <c r="AO333" i="11"/>
  <c r="AN333" i="11"/>
  <c r="AM333" i="11"/>
  <c r="AL333" i="11"/>
  <c r="AK333" i="11"/>
  <c r="AJ333" i="11"/>
  <c r="AI333" i="11"/>
  <c r="AH333" i="11"/>
  <c r="AG333" i="11"/>
  <c r="AF333" i="11"/>
  <c r="AE333" i="11"/>
  <c r="AD333" i="11"/>
  <c r="AC333" i="11"/>
  <c r="AB333" i="11"/>
  <c r="AA333" i="11"/>
  <c r="Z333" i="11"/>
  <c r="Y333" i="11"/>
  <c r="X333" i="11"/>
  <c r="W333" i="11"/>
  <c r="V333" i="11"/>
  <c r="U333" i="11"/>
  <c r="T333" i="11"/>
  <c r="S333" i="11"/>
  <c r="R333" i="11"/>
  <c r="Q333" i="11"/>
  <c r="P333" i="11"/>
  <c r="O333" i="11"/>
  <c r="N333" i="11"/>
  <c r="M333" i="11"/>
  <c r="L333" i="11"/>
  <c r="K333" i="11"/>
  <c r="J333" i="11"/>
  <c r="I333" i="11"/>
  <c r="H333" i="11"/>
  <c r="G333" i="11"/>
  <c r="BK332" i="11"/>
  <c r="BJ332" i="11"/>
  <c r="BI332" i="11"/>
  <c r="BH332" i="11"/>
  <c r="BG332" i="11"/>
  <c r="BF332" i="11"/>
  <c r="BE332" i="11"/>
  <c r="BD332" i="11"/>
  <c r="BC332" i="11"/>
  <c r="BB332" i="11"/>
  <c r="BA332" i="11"/>
  <c r="AZ332" i="11"/>
  <c r="AY332" i="11"/>
  <c r="AX332" i="11"/>
  <c r="AW332" i="11"/>
  <c r="AV332" i="11"/>
  <c r="AU332" i="11"/>
  <c r="AT332" i="11"/>
  <c r="AS332" i="11"/>
  <c r="AR332" i="11"/>
  <c r="AQ332" i="11"/>
  <c r="AP332" i="11"/>
  <c r="AO332" i="11"/>
  <c r="AN332" i="11"/>
  <c r="AM332" i="11"/>
  <c r="AL332" i="11"/>
  <c r="AK332" i="11"/>
  <c r="AJ332" i="11"/>
  <c r="AI332" i="11"/>
  <c r="AH332" i="11"/>
  <c r="AG332" i="11"/>
  <c r="AF332" i="11"/>
  <c r="AE332" i="11"/>
  <c r="AD332" i="11"/>
  <c r="AC332" i="11"/>
  <c r="AB332" i="11"/>
  <c r="AA332" i="11"/>
  <c r="Z332" i="11"/>
  <c r="Y332" i="11"/>
  <c r="X332" i="11"/>
  <c r="W332" i="11"/>
  <c r="V332" i="11"/>
  <c r="U332" i="11"/>
  <c r="T332" i="11"/>
  <c r="S332" i="11"/>
  <c r="R332" i="11"/>
  <c r="Q332" i="11"/>
  <c r="P332" i="11"/>
  <c r="O332" i="11"/>
  <c r="N332" i="11"/>
  <c r="M332" i="11"/>
  <c r="L332" i="11"/>
  <c r="K332" i="11"/>
  <c r="J332" i="11"/>
  <c r="I332" i="11"/>
  <c r="H332" i="11"/>
  <c r="G332" i="11"/>
  <c r="C332" i="11" s="1"/>
  <c r="BK331" i="11"/>
  <c r="BJ331" i="11"/>
  <c r="BI331" i="11"/>
  <c r="BH331" i="11"/>
  <c r="BG331" i="11"/>
  <c r="BF331" i="11"/>
  <c r="BE331" i="11"/>
  <c r="BD331" i="11"/>
  <c r="BC331" i="11"/>
  <c r="BB331" i="11"/>
  <c r="BA331" i="11"/>
  <c r="AZ331" i="11"/>
  <c r="AY331" i="11"/>
  <c r="AX331" i="11"/>
  <c r="AW331" i="11"/>
  <c r="AV331" i="11"/>
  <c r="AU331" i="11"/>
  <c r="AT331" i="11"/>
  <c r="AS331" i="11"/>
  <c r="AR331" i="11"/>
  <c r="AQ331" i="11"/>
  <c r="AP331" i="11"/>
  <c r="AO331" i="11"/>
  <c r="AN331" i="11"/>
  <c r="AM331" i="11"/>
  <c r="AL331" i="11"/>
  <c r="AK331" i="11"/>
  <c r="AJ331" i="11"/>
  <c r="AI331" i="11"/>
  <c r="AH331" i="11"/>
  <c r="AG331" i="11"/>
  <c r="AF331" i="11"/>
  <c r="AE331" i="11"/>
  <c r="AD331" i="11"/>
  <c r="AC331" i="11"/>
  <c r="AB331" i="11"/>
  <c r="AA331" i="11"/>
  <c r="Z331" i="11"/>
  <c r="Y331" i="11"/>
  <c r="X331" i="11"/>
  <c r="W331" i="11"/>
  <c r="V331" i="11"/>
  <c r="U331" i="11"/>
  <c r="T331" i="11"/>
  <c r="S331" i="11"/>
  <c r="R331" i="11"/>
  <c r="Q331" i="11"/>
  <c r="P331" i="11"/>
  <c r="O331" i="11"/>
  <c r="N331" i="11"/>
  <c r="M331" i="11"/>
  <c r="L331" i="11"/>
  <c r="K331" i="11"/>
  <c r="J331" i="11"/>
  <c r="I331" i="11"/>
  <c r="H331" i="11"/>
  <c r="G331" i="11"/>
  <c r="C331" i="11" s="1"/>
  <c r="D158" i="11" s="1"/>
  <c r="BK330" i="11"/>
  <c r="BJ330" i="11"/>
  <c r="BI330" i="11"/>
  <c r="BH330" i="11"/>
  <c r="BG330" i="11"/>
  <c r="BF330" i="11"/>
  <c r="BE330" i="11"/>
  <c r="BD330" i="11"/>
  <c r="BC330" i="11"/>
  <c r="BB330" i="11"/>
  <c r="BA330" i="11"/>
  <c r="AZ330" i="11"/>
  <c r="AY330" i="11"/>
  <c r="AX330" i="11"/>
  <c r="AW330" i="11"/>
  <c r="AV330" i="11"/>
  <c r="AU330" i="11"/>
  <c r="AT330" i="11"/>
  <c r="AS330" i="11"/>
  <c r="AR330" i="11"/>
  <c r="AQ330" i="11"/>
  <c r="AP330" i="11"/>
  <c r="AO330" i="11"/>
  <c r="AN330" i="11"/>
  <c r="AM330" i="11"/>
  <c r="AL330" i="11"/>
  <c r="AK330" i="11"/>
  <c r="AJ330" i="11"/>
  <c r="AI330" i="11"/>
  <c r="AH330" i="11"/>
  <c r="AG330" i="11"/>
  <c r="AF330" i="11"/>
  <c r="AE330" i="11"/>
  <c r="AD330" i="11"/>
  <c r="AC330" i="11"/>
  <c r="AB330" i="11"/>
  <c r="AA330" i="11"/>
  <c r="Z330" i="11"/>
  <c r="Y330" i="11"/>
  <c r="X330" i="11"/>
  <c r="W330" i="11"/>
  <c r="V330" i="11"/>
  <c r="U330" i="11"/>
  <c r="T330" i="11"/>
  <c r="S330" i="11"/>
  <c r="R330" i="11"/>
  <c r="Q330" i="11"/>
  <c r="P330" i="11"/>
  <c r="O330" i="11"/>
  <c r="N330" i="11"/>
  <c r="M330" i="11"/>
  <c r="L330" i="11"/>
  <c r="K330" i="11"/>
  <c r="J330" i="11"/>
  <c r="I330" i="11"/>
  <c r="H330" i="11"/>
  <c r="G330" i="11"/>
  <c r="BK329" i="11"/>
  <c r="BJ329" i="11"/>
  <c r="BI329" i="11"/>
  <c r="BH329" i="11"/>
  <c r="BG329" i="11"/>
  <c r="BF329" i="11"/>
  <c r="BE329" i="11"/>
  <c r="BD329" i="11"/>
  <c r="BC329" i="11"/>
  <c r="BB329" i="11"/>
  <c r="BA329" i="11"/>
  <c r="AZ329" i="11"/>
  <c r="AY329" i="11"/>
  <c r="AX329" i="11"/>
  <c r="AW329" i="11"/>
  <c r="AV329" i="11"/>
  <c r="AU329" i="11"/>
  <c r="AT329" i="11"/>
  <c r="AS329" i="11"/>
  <c r="AR329" i="11"/>
  <c r="AQ329" i="11"/>
  <c r="AP329" i="11"/>
  <c r="AO329" i="11"/>
  <c r="AN329" i="11"/>
  <c r="AM329" i="11"/>
  <c r="AL329" i="11"/>
  <c r="AK329" i="11"/>
  <c r="AJ329" i="11"/>
  <c r="AI329" i="11"/>
  <c r="AH329" i="11"/>
  <c r="AG329" i="11"/>
  <c r="AF329" i="11"/>
  <c r="AE329" i="11"/>
  <c r="AD329" i="11"/>
  <c r="AC329" i="11"/>
  <c r="AB329" i="11"/>
  <c r="AA329" i="11"/>
  <c r="Z329" i="11"/>
  <c r="Y329" i="11"/>
  <c r="X329" i="11"/>
  <c r="W329" i="11"/>
  <c r="V329" i="11"/>
  <c r="U329" i="11"/>
  <c r="T329" i="11"/>
  <c r="S329" i="11"/>
  <c r="R329" i="11"/>
  <c r="Q329" i="11"/>
  <c r="P329" i="11"/>
  <c r="O329" i="11"/>
  <c r="N329" i="11"/>
  <c r="M329" i="11"/>
  <c r="L329" i="11"/>
  <c r="K329" i="11"/>
  <c r="J329" i="11"/>
  <c r="I329" i="11"/>
  <c r="H329" i="11"/>
  <c r="G329" i="11"/>
  <c r="BK328" i="11"/>
  <c r="BJ328" i="11"/>
  <c r="BI328" i="11"/>
  <c r="BH328" i="11"/>
  <c r="BG328" i="11"/>
  <c r="BF328" i="11"/>
  <c r="BE328" i="11"/>
  <c r="BD328" i="11"/>
  <c r="BC328" i="11"/>
  <c r="BB328" i="11"/>
  <c r="BA328" i="11"/>
  <c r="AZ328" i="11"/>
  <c r="AY328" i="11"/>
  <c r="AX328" i="11"/>
  <c r="AW328" i="11"/>
  <c r="AV328" i="11"/>
  <c r="AU328" i="11"/>
  <c r="AT328" i="11"/>
  <c r="AS328" i="11"/>
  <c r="AR328" i="11"/>
  <c r="AQ328" i="11"/>
  <c r="AP328" i="11"/>
  <c r="AO328" i="11"/>
  <c r="AN328" i="11"/>
  <c r="AM328" i="11"/>
  <c r="AL328" i="11"/>
  <c r="AK328" i="11"/>
  <c r="AJ328" i="11"/>
  <c r="AI328" i="11"/>
  <c r="AH328" i="11"/>
  <c r="AG328" i="11"/>
  <c r="AF328" i="11"/>
  <c r="AE328" i="11"/>
  <c r="AD328" i="11"/>
  <c r="AC328" i="11"/>
  <c r="AB328" i="11"/>
  <c r="AA328" i="11"/>
  <c r="Z328" i="11"/>
  <c r="Y328" i="11"/>
  <c r="X328" i="11"/>
  <c r="W328" i="11"/>
  <c r="V328" i="11"/>
  <c r="U328" i="11"/>
  <c r="T328" i="11"/>
  <c r="S328" i="11"/>
  <c r="R328" i="11"/>
  <c r="Q328" i="11"/>
  <c r="P328" i="11"/>
  <c r="O328" i="11"/>
  <c r="N328" i="11"/>
  <c r="M328" i="11"/>
  <c r="L328" i="11"/>
  <c r="K328" i="11"/>
  <c r="J328" i="11"/>
  <c r="I328" i="11"/>
  <c r="H328" i="11"/>
  <c r="G328" i="11"/>
  <c r="BK327" i="11"/>
  <c r="BJ327" i="11"/>
  <c r="BI327" i="11"/>
  <c r="BH327" i="11"/>
  <c r="BG327" i="11"/>
  <c r="BF327" i="11"/>
  <c r="BE327" i="11"/>
  <c r="BD327" i="11"/>
  <c r="BC327" i="11"/>
  <c r="BB327" i="11"/>
  <c r="BA327" i="11"/>
  <c r="AZ327" i="11"/>
  <c r="AY327" i="11"/>
  <c r="AX327" i="11"/>
  <c r="AW327" i="11"/>
  <c r="AV327" i="11"/>
  <c r="AU327" i="11"/>
  <c r="AT327" i="11"/>
  <c r="AS327" i="11"/>
  <c r="AR327" i="11"/>
  <c r="AQ327" i="11"/>
  <c r="AP327" i="11"/>
  <c r="AO327" i="11"/>
  <c r="AN327" i="11"/>
  <c r="AM327" i="11"/>
  <c r="AL327" i="11"/>
  <c r="AK327" i="11"/>
  <c r="AJ327" i="11"/>
  <c r="AI327" i="11"/>
  <c r="AH327" i="11"/>
  <c r="AG327" i="11"/>
  <c r="AF327" i="11"/>
  <c r="AE327" i="11"/>
  <c r="AD327" i="11"/>
  <c r="AC327" i="11"/>
  <c r="AB327" i="11"/>
  <c r="AA327" i="11"/>
  <c r="Z327" i="11"/>
  <c r="Y327" i="11"/>
  <c r="X327" i="11"/>
  <c r="W327" i="11"/>
  <c r="V327" i="11"/>
  <c r="U327" i="11"/>
  <c r="T327" i="11"/>
  <c r="S327" i="11"/>
  <c r="R327" i="11"/>
  <c r="Q327" i="11"/>
  <c r="P327" i="11"/>
  <c r="O327" i="11"/>
  <c r="N327" i="11"/>
  <c r="M327" i="11"/>
  <c r="L327" i="11"/>
  <c r="K327" i="11"/>
  <c r="J327" i="11"/>
  <c r="I327" i="11"/>
  <c r="H327" i="11"/>
  <c r="G327" i="11"/>
  <c r="C327" i="11" s="1"/>
  <c r="D154" i="11" s="1"/>
  <c r="BK326" i="11"/>
  <c r="BJ326" i="11"/>
  <c r="BI326" i="11"/>
  <c r="BH326" i="11"/>
  <c r="BG326" i="11"/>
  <c r="BF326" i="11"/>
  <c r="BE326" i="11"/>
  <c r="BD326" i="11"/>
  <c r="BC326" i="11"/>
  <c r="BB326" i="11"/>
  <c r="BA326" i="11"/>
  <c r="AZ326" i="11"/>
  <c r="AY326" i="11"/>
  <c r="AX326" i="11"/>
  <c r="AW326" i="11"/>
  <c r="AV326" i="11"/>
  <c r="AU326" i="11"/>
  <c r="AT326" i="11"/>
  <c r="AS326" i="11"/>
  <c r="AR326" i="11"/>
  <c r="AQ326" i="11"/>
  <c r="AP326" i="11"/>
  <c r="AO326" i="11"/>
  <c r="AN326" i="11"/>
  <c r="AM326" i="11"/>
  <c r="AL326" i="11"/>
  <c r="AK326" i="11"/>
  <c r="AJ326" i="11"/>
  <c r="AI326" i="11"/>
  <c r="AH326" i="11"/>
  <c r="AG326" i="11"/>
  <c r="AF326" i="11"/>
  <c r="AE326" i="11"/>
  <c r="AD326" i="11"/>
  <c r="AC326" i="11"/>
  <c r="AB326" i="11"/>
  <c r="AA326" i="11"/>
  <c r="Z326" i="11"/>
  <c r="Y326" i="11"/>
  <c r="X326" i="11"/>
  <c r="W326" i="11"/>
  <c r="V326" i="11"/>
  <c r="U326" i="11"/>
  <c r="T326" i="11"/>
  <c r="S326" i="11"/>
  <c r="R326" i="11"/>
  <c r="Q326" i="11"/>
  <c r="P326" i="11"/>
  <c r="O326" i="11"/>
  <c r="N326" i="11"/>
  <c r="M326" i="11"/>
  <c r="L326" i="11"/>
  <c r="K326" i="11"/>
  <c r="J326" i="11"/>
  <c r="I326" i="11"/>
  <c r="H326" i="11"/>
  <c r="G326" i="11"/>
  <c r="BK325" i="11"/>
  <c r="BJ325" i="11"/>
  <c r="BI325" i="11"/>
  <c r="BH325" i="11"/>
  <c r="BG325" i="11"/>
  <c r="BF325" i="11"/>
  <c r="BE325" i="11"/>
  <c r="BD325" i="11"/>
  <c r="BC325" i="11"/>
  <c r="BB325" i="11"/>
  <c r="BA325" i="11"/>
  <c r="AZ325" i="11"/>
  <c r="AY325" i="11"/>
  <c r="AX325" i="11"/>
  <c r="AW325" i="11"/>
  <c r="AV325" i="11"/>
  <c r="AU325" i="11"/>
  <c r="AT325" i="11"/>
  <c r="AS325" i="11"/>
  <c r="AR325" i="11"/>
  <c r="AQ325" i="11"/>
  <c r="AP325" i="11"/>
  <c r="AO325" i="11"/>
  <c r="AN325" i="11"/>
  <c r="AM325" i="11"/>
  <c r="AL325" i="11"/>
  <c r="AK325" i="11"/>
  <c r="AJ325" i="11"/>
  <c r="AI325" i="11"/>
  <c r="AH325" i="11"/>
  <c r="AG325" i="11"/>
  <c r="AF325" i="11"/>
  <c r="AE325" i="11"/>
  <c r="AD325" i="11"/>
  <c r="AC325" i="11"/>
  <c r="AB325" i="11"/>
  <c r="AA325" i="11"/>
  <c r="Z325" i="11"/>
  <c r="Y325" i="11"/>
  <c r="X325" i="11"/>
  <c r="W325" i="11"/>
  <c r="V325" i="11"/>
  <c r="U325" i="11"/>
  <c r="T325" i="11"/>
  <c r="S325" i="11"/>
  <c r="R325" i="11"/>
  <c r="Q325" i="11"/>
  <c r="P325" i="11"/>
  <c r="O325" i="11"/>
  <c r="N325" i="11"/>
  <c r="M325" i="11"/>
  <c r="L325" i="11"/>
  <c r="K325" i="11"/>
  <c r="J325" i="11"/>
  <c r="I325" i="11"/>
  <c r="H325" i="11"/>
  <c r="G325" i="11"/>
  <c r="BK324" i="11"/>
  <c r="BJ324" i="11"/>
  <c r="BI324" i="11"/>
  <c r="BH324" i="11"/>
  <c r="BG324" i="11"/>
  <c r="BF324" i="11"/>
  <c r="BE324" i="11"/>
  <c r="BD324" i="11"/>
  <c r="BC324" i="11"/>
  <c r="BB324" i="11"/>
  <c r="BA324" i="11"/>
  <c r="AZ324" i="11"/>
  <c r="AY324" i="11"/>
  <c r="AX324" i="11"/>
  <c r="AW324" i="11"/>
  <c r="AV324" i="11"/>
  <c r="AU324" i="11"/>
  <c r="AT324" i="11"/>
  <c r="AS324" i="11"/>
  <c r="AR324" i="11"/>
  <c r="AQ324" i="11"/>
  <c r="AP324" i="11"/>
  <c r="AO324" i="11"/>
  <c r="AN324" i="11"/>
  <c r="AM324" i="11"/>
  <c r="AL324" i="11"/>
  <c r="AK324" i="11"/>
  <c r="AJ324" i="11"/>
  <c r="AI324" i="11"/>
  <c r="AH324" i="11"/>
  <c r="AG324" i="11"/>
  <c r="AF324" i="11"/>
  <c r="AE324" i="11"/>
  <c r="AD324" i="11"/>
  <c r="AC324" i="11"/>
  <c r="AB324" i="11"/>
  <c r="AA324" i="11"/>
  <c r="Z324" i="11"/>
  <c r="Y324" i="11"/>
  <c r="X324" i="11"/>
  <c r="W324" i="11"/>
  <c r="V324" i="11"/>
  <c r="U324" i="11"/>
  <c r="T324" i="11"/>
  <c r="S324" i="11"/>
  <c r="R324" i="11"/>
  <c r="Q324" i="11"/>
  <c r="P324" i="11"/>
  <c r="O324" i="11"/>
  <c r="N324" i="11"/>
  <c r="M324" i="11"/>
  <c r="L324" i="11"/>
  <c r="K324" i="11"/>
  <c r="J324" i="11"/>
  <c r="I324" i="11"/>
  <c r="H324" i="11"/>
  <c r="G324" i="11"/>
  <c r="BK323" i="11"/>
  <c r="BJ323" i="11"/>
  <c r="BI323" i="11"/>
  <c r="BH323" i="11"/>
  <c r="BG323" i="11"/>
  <c r="BF323" i="11"/>
  <c r="BE323" i="11"/>
  <c r="BD323" i="11"/>
  <c r="BC323" i="11"/>
  <c r="BB323" i="11"/>
  <c r="BA323" i="11"/>
  <c r="AZ323" i="11"/>
  <c r="AY323" i="11"/>
  <c r="AX323" i="11"/>
  <c r="AW323" i="11"/>
  <c r="AV323" i="11"/>
  <c r="AU323" i="11"/>
  <c r="AT323" i="11"/>
  <c r="AS323" i="11"/>
  <c r="AR323" i="11"/>
  <c r="AQ323" i="11"/>
  <c r="AP323" i="11"/>
  <c r="AO323" i="11"/>
  <c r="AN323" i="11"/>
  <c r="AM323" i="11"/>
  <c r="AL323" i="11"/>
  <c r="AK323" i="11"/>
  <c r="AJ323" i="11"/>
  <c r="AI323" i="11"/>
  <c r="AH323" i="11"/>
  <c r="AG323" i="11"/>
  <c r="AF323" i="11"/>
  <c r="AE323" i="11"/>
  <c r="AD323" i="11"/>
  <c r="AC323" i="11"/>
  <c r="AB323" i="11"/>
  <c r="AA323" i="11"/>
  <c r="Z323" i="11"/>
  <c r="Y323" i="11"/>
  <c r="X323" i="11"/>
  <c r="W323" i="11"/>
  <c r="V323" i="11"/>
  <c r="U323" i="11"/>
  <c r="T323" i="11"/>
  <c r="S323" i="11"/>
  <c r="R323" i="11"/>
  <c r="Q323" i="11"/>
  <c r="P323" i="11"/>
  <c r="O323" i="11"/>
  <c r="N323" i="11"/>
  <c r="M323" i="11"/>
  <c r="L323" i="11"/>
  <c r="K323" i="11"/>
  <c r="J323" i="11"/>
  <c r="I323" i="11"/>
  <c r="H323" i="11"/>
  <c r="G323" i="11"/>
  <c r="BK322" i="11"/>
  <c r="BJ322" i="11"/>
  <c r="BI322" i="11"/>
  <c r="BH322" i="11"/>
  <c r="BG322" i="11"/>
  <c r="BF322" i="11"/>
  <c r="BE322" i="11"/>
  <c r="BD322" i="11"/>
  <c r="BC322" i="11"/>
  <c r="BB322" i="11"/>
  <c r="BA322" i="11"/>
  <c r="AZ322" i="11"/>
  <c r="AY322" i="11"/>
  <c r="AX322" i="11"/>
  <c r="AW322" i="11"/>
  <c r="AV322" i="11"/>
  <c r="AU322" i="11"/>
  <c r="AT322" i="11"/>
  <c r="AS322" i="11"/>
  <c r="AR322" i="11"/>
  <c r="AQ322" i="11"/>
  <c r="AP322" i="11"/>
  <c r="AO322" i="11"/>
  <c r="AN322" i="11"/>
  <c r="AM322" i="11"/>
  <c r="AL322" i="11"/>
  <c r="AK322" i="11"/>
  <c r="AJ322" i="11"/>
  <c r="AI322" i="11"/>
  <c r="AH322" i="11"/>
  <c r="AG322" i="11"/>
  <c r="AF322" i="11"/>
  <c r="AE322" i="11"/>
  <c r="AD322" i="11"/>
  <c r="AC322" i="11"/>
  <c r="AB322" i="11"/>
  <c r="AA322" i="11"/>
  <c r="Z322" i="11"/>
  <c r="Y322" i="11"/>
  <c r="X322" i="11"/>
  <c r="W322" i="11"/>
  <c r="V322" i="11"/>
  <c r="U322" i="11"/>
  <c r="T322" i="11"/>
  <c r="S322" i="11"/>
  <c r="R322" i="11"/>
  <c r="Q322" i="11"/>
  <c r="P322" i="11"/>
  <c r="O322" i="11"/>
  <c r="N322" i="11"/>
  <c r="M322" i="11"/>
  <c r="L322" i="11"/>
  <c r="K322" i="11"/>
  <c r="J322" i="11"/>
  <c r="I322" i="11"/>
  <c r="H322" i="11"/>
  <c r="G322" i="11"/>
  <c r="BK321" i="11"/>
  <c r="BJ321" i="11"/>
  <c r="BI321" i="11"/>
  <c r="BH321" i="11"/>
  <c r="BG321" i="11"/>
  <c r="BF321" i="11"/>
  <c r="BE321" i="11"/>
  <c r="BD321" i="11"/>
  <c r="BC321" i="11"/>
  <c r="BB321" i="11"/>
  <c r="BA321" i="11"/>
  <c r="AZ321" i="11"/>
  <c r="AY321" i="11"/>
  <c r="AX321" i="11"/>
  <c r="AW321" i="11"/>
  <c r="AV321" i="11"/>
  <c r="AU321" i="11"/>
  <c r="AT321" i="11"/>
  <c r="AS321" i="11"/>
  <c r="AR321" i="11"/>
  <c r="AQ321" i="11"/>
  <c r="AP321" i="11"/>
  <c r="AO321" i="11"/>
  <c r="AN321" i="11"/>
  <c r="AM321" i="11"/>
  <c r="AL321" i="11"/>
  <c r="AK321" i="11"/>
  <c r="AJ321" i="11"/>
  <c r="AI321" i="11"/>
  <c r="AH321" i="11"/>
  <c r="AG321" i="11"/>
  <c r="AF321" i="11"/>
  <c r="AE321" i="11"/>
  <c r="AD321" i="11"/>
  <c r="AC321" i="11"/>
  <c r="AB321" i="11"/>
  <c r="AA321" i="11"/>
  <c r="Z321" i="11"/>
  <c r="Y321" i="11"/>
  <c r="X321" i="11"/>
  <c r="W321" i="11"/>
  <c r="V321" i="11"/>
  <c r="U321" i="11"/>
  <c r="T321" i="11"/>
  <c r="S321" i="11"/>
  <c r="R321" i="11"/>
  <c r="Q321" i="11"/>
  <c r="P321" i="11"/>
  <c r="O321" i="11"/>
  <c r="N321" i="11"/>
  <c r="M321" i="11"/>
  <c r="L321" i="11"/>
  <c r="K321" i="11"/>
  <c r="J321" i="11"/>
  <c r="I321" i="11"/>
  <c r="H321" i="11"/>
  <c r="G321" i="11"/>
  <c r="BK320" i="11"/>
  <c r="BJ320" i="11"/>
  <c r="BI320" i="11"/>
  <c r="BH320" i="11"/>
  <c r="BG320" i="11"/>
  <c r="BF320" i="11"/>
  <c r="BE320" i="11"/>
  <c r="BD320" i="11"/>
  <c r="BC320" i="11"/>
  <c r="BB320" i="11"/>
  <c r="BA320" i="11"/>
  <c r="AZ320" i="11"/>
  <c r="AY320" i="11"/>
  <c r="AX320" i="11"/>
  <c r="AW320" i="11"/>
  <c r="AV320" i="11"/>
  <c r="AU320" i="11"/>
  <c r="AT320" i="11"/>
  <c r="AS320" i="11"/>
  <c r="AR320" i="11"/>
  <c r="AQ320" i="11"/>
  <c r="AP320" i="11"/>
  <c r="AO320" i="11"/>
  <c r="AN320" i="11"/>
  <c r="AM320" i="11"/>
  <c r="AL320" i="11"/>
  <c r="AK320" i="11"/>
  <c r="AJ320" i="11"/>
  <c r="AI320" i="11"/>
  <c r="AH320" i="11"/>
  <c r="AG320" i="11"/>
  <c r="AF320" i="11"/>
  <c r="AE320" i="11"/>
  <c r="AD320" i="11"/>
  <c r="AC320" i="11"/>
  <c r="AB320" i="11"/>
  <c r="AA320" i="11"/>
  <c r="Z320" i="11"/>
  <c r="Y320" i="11"/>
  <c r="X320" i="11"/>
  <c r="W320" i="11"/>
  <c r="V320" i="11"/>
  <c r="U320" i="11"/>
  <c r="T320" i="11"/>
  <c r="S320" i="11"/>
  <c r="R320" i="11"/>
  <c r="Q320" i="11"/>
  <c r="P320" i="11"/>
  <c r="O320" i="11"/>
  <c r="N320" i="11"/>
  <c r="M320" i="11"/>
  <c r="L320" i="11"/>
  <c r="K320" i="11"/>
  <c r="J320" i="11"/>
  <c r="I320" i="11"/>
  <c r="H320" i="11"/>
  <c r="G320" i="11"/>
  <c r="BK319" i="11"/>
  <c r="BJ319" i="11"/>
  <c r="BI319" i="11"/>
  <c r="BH319" i="11"/>
  <c r="BG319" i="11"/>
  <c r="BF319" i="11"/>
  <c r="BE319" i="11"/>
  <c r="BD319" i="11"/>
  <c r="BC319" i="11"/>
  <c r="BB319" i="11"/>
  <c r="BA319" i="11"/>
  <c r="AZ319" i="11"/>
  <c r="AY319" i="11"/>
  <c r="AX319" i="11"/>
  <c r="AW319" i="11"/>
  <c r="AV319" i="11"/>
  <c r="AU319" i="11"/>
  <c r="AT319" i="11"/>
  <c r="AS319" i="11"/>
  <c r="AR319" i="11"/>
  <c r="AQ319" i="11"/>
  <c r="AP319" i="11"/>
  <c r="AO319" i="11"/>
  <c r="AN319" i="11"/>
  <c r="AM319" i="11"/>
  <c r="AL319" i="11"/>
  <c r="AK319" i="11"/>
  <c r="AJ319" i="11"/>
  <c r="AI319" i="11"/>
  <c r="AH319" i="11"/>
  <c r="AG319" i="11"/>
  <c r="AF319" i="11"/>
  <c r="AE319" i="11"/>
  <c r="AD319" i="11"/>
  <c r="AC319" i="11"/>
  <c r="AB319" i="11"/>
  <c r="AA319" i="11"/>
  <c r="Z319" i="11"/>
  <c r="Y319" i="11"/>
  <c r="X319" i="11"/>
  <c r="W319" i="11"/>
  <c r="V319" i="11"/>
  <c r="U319" i="11"/>
  <c r="T319" i="11"/>
  <c r="S319" i="11"/>
  <c r="R319" i="11"/>
  <c r="Q319" i="11"/>
  <c r="P319" i="11"/>
  <c r="O319" i="11"/>
  <c r="N319" i="11"/>
  <c r="M319" i="11"/>
  <c r="L319" i="11"/>
  <c r="K319" i="11"/>
  <c r="J319" i="11"/>
  <c r="I319" i="11"/>
  <c r="H319" i="11"/>
  <c r="G319" i="11"/>
  <c r="BK318" i="11"/>
  <c r="BJ318" i="11"/>
  <c r="BI318" i="11"/>
  <c r="BH318" i="11"/>
  <c r="BG318" i="11"/>
  <c r="BF318" i="11"/>
  <c r="BE318" i="11"/>
  <c r="BD318" i="11"/>
  <c r="BC318" i="11"/>
  <c r="BB318" i="11"/>
  <c r="BA318" i="11"/>
  <c r="AZ318" i="11"/>
  <c r="AY318" i="11"/>
  <c r="AX318" i="11"/>
  <c r="AW318" i="11"/>
  <c r="AV318" i="11"/>
  <c r="AU318" i="11"/>
  <c r="AT318" i="11"/>
  <c r="AS318" i="11"/>
  <c r="AR318" i="11"/>
  <c r="AQ318" i="11"/>
  <c r="AP318" i="11"/>
  <c r="AO318" i="11"/>
  <c r="AN318" i="11"/>
  <c r="AM318" i="11"/>
  <c r="AL318" i="11"/>
  <c r="AK318" i="11"/>
  <c r="AJ318" i="11"/>
  <c r="AI318" i="11"/>
  <c r="AH318" i="11"/>
  <c r="AG318" i="11"/>
  <c r="AF318" i="11"/>
  <c r="AE318" i="11"/>
  <c r="AD318" i="11"/>
  <c r="AC318" i="11"/>
  <c r="AB318" i="11"/>
  <c r="AA318" i="11"/>
  <c r="Z318" i="11"/>
  <c r="Y318" i="11"/>
  <c r="X318" i="11"/>
  <c r="W318" i="11"/>
  <c r="V318" i="11"/>
  <c r="U318" i="11"/>
  <c r="T318" i="11"/>
  <c r="S318" i="11"/>
  <c r="R318" i="11"/>
  <c r="Q318" i="11"/>
  <c r="P318" i="11"/>
  <c r="O318" i="11"/>
  <c r="N318" i="11"/>
  <c r="M318" i="11"/>
  <c r="L318" i="11"/>
  <c r="K318" i="11"/>
  <c r="J318" i="11"/>
  <c r="I318" i="11"/>
  <c r="H318" i="11"/>
  <c r="G318" i="11"/>
  <c r="C318" i="11" s="1"/>
  <c r="D145" i="11" s="1"/>
  <c r="BK317" i="11"/>
  <c r="BJ317" i="11"/>
  <c r="BI317" i="11"/>
  <c r="BH317" i="11"/>
  <c r="BG317" i="11"/>
  <c r="BF317" i="11"/>
  <c r="BE317" i="11"/>
  <c r="BD317" i="11"/>
  <c r="BC317" i="11"/>
  <c r="BB317" i="11"/>
  <c r="BA317" i="11"/>
  <c r="AZ317" i="11"/>
  <c r="AY317" i="11"/>
  <c r="AX317" i="11"/>
  <c r="AW317" i="11"/>
  <c r="AV317" i="11"/>
  <c r="AU317" i="11"/>
  <c r="AT317" i="11"/>
  <c r="AS317" i="11"/>
  <c r="AR317" i="11"/>
  <c r="AQ317" i="11"/>
  <c r="AP317" i="11"/>
  <c r="AO317" i="11"/>
  <c r="AN317" i="11"/>
  <c r="AM317" i="11"/>
  <c r="AL317" i="11"/>
  <c r="AK317" i="11"/>
  <c r="AJ317" i="11"/>
  <c r="AI317" i="11"/>
  <c r="AH317" i="11"/>
  <c r="AG317" i="11"/>
  <c r="AF317" i="11"/>
  <c r="AE317" i="11"/>
  <c r="AD317" i="11"/>
  <c r="AC317" i="11"/>
  <c r="AB317" i="11"/>
  <c r="AA317" i="11"/>
  <c r="Z317" i="11"/>
  <c r="Y317" i="11"/>
  <c r="X317" i="11"/>
  <c r="W317" i="11"/>
  <c r="V317" i="11"/>
  <c r="U317" i="11"/>
  <c r="T317" i="11"/>
  <c r="S317" i="11"/>
  <c r="R317" i="11"/>
  <c r="Q317" i="11"/>
  <c r="P317" i="11"/>
  <c r="O317" i="11"/>
  <c r="N317" i="11"/>
  <c r="M317" i="11"/>
  <c r="L317" i="11"/>
  <c r="K317" i="11"/>
  <c r="J317" i="11"/>
  <c r="I317" i="11"/>
  <c r="H317" i="11"/>
  <c r="G317" i="11"/>
  <c r="BK316" i="11"/>
  <c r="BJ316" i="11"/>
  <c r="BI316" i="11"/>
  <c r="BH316" i="11"/>
  <c r="BG316" i="11"/>
  <c r="BF316" i="11"/>
  <c r="BE316" i="11"/>
  <c r="BD316" i="11"/>
  <c r="BC316" i="11"/>
  <c r="BB316" i="11"/>
  <c r="BA316" i="11"/>
  <c r="AZ316" i="11"/>
  <c r="AY316" i="11"/>
  <c r="AX316" i="11"/>
  <c r="AW316" i="11"/>
  <c r="AV316" i="11"/>
  <c r="AU316" i="11"/>
  <c r="AT316" i="11"/>
  <c r="AS316" i="11"/>
  <c r="AR316" i="11"/>
  <c r="AQ316" i="11"/>
  <c r="AP316" i="11"/>
  <c r="AO316" i="11"/>
  <c r="AN316" i="11"/>
  <c r="AM316" i="11"/>
  <c r="AL316" i="11"/>
  <c r="AK316" i="11"/>
  <c r="AJ316" i="11"/>
  <c r="AI316" i="11"/>
  <c r="AH316" i="11"/>
  <c r="AG316" i="11"/>
  <c r="AF316" i="11"/>
  <c r="AE316" i="11"/>
  <c r="AD316" i="11"/>
  <c r="AC316" i="11"/>
  <c r="AB316" i="11"/>
  <c r="AA316" i="11"/>
  <c r="Z316" i="11"/>
  <c r="Y316" i="11"/>
  <c r="X316" i="11"/>
  <c r="W316" i="11"/>
  <c r="V316" i="11"/>
  <c r="U316" i="11"/>
  <c r="T316" i="11"/>
  <c r="S316" i="11"/>
  <c r="R316" i="11"/>
  <c r="Q316" i="11"/>
  <c r="P316" i="11"/>
  <c r="O316" i="11"/>
  <c r="N316" i="11"/>
  <c r="M316" i="11"/>
  <c r="L316" i="11"/>
  <c r="K316" i="11"/>
  <c r="J316" i="11"/>
  <c r="I316" i="11"/>
  <c r="H316" i="11"/>
  <c r="G316" i="11"/>
  <c r="BK315" i="11"/>
  <c r="BJ315" i="11"/>
  <c r="BI315" i="11"/>
  <c r="BH315" i="11"/>
  <c r="BG315" i="11"/>
  <c r="BF315" i="11"/>
  <c r="BE315" i="11"/>
  <c r="BD315" i="11"/>
  <c r="BC315" i="11"/>
  <c r="BB315" i="11"/>
  <c r="BA315" i="11"/>
  <c r="AZ315" i="11"/>
  <c r="AY315" i="11"/>
  <c r="AX315" i="11"/>
  <c r="AW315" i="11"/>
  <c r="AV315" i="11"/>
  <c r="AU315" i="11"/>
  <c r="AT315" i="11"/>
  <c r="AS315" i="11"/>
  <c r="AR315" i="11"/>
  <c r="AQ315" i="11"/>
  <c r="AP315" i="11"/>
  <c r="AO315" i="11"/>
  <c r="AN315" i="11"/>
  <c r="AM315" i="11"/>
  <c r="AL315" i="11"/>
  <c r="AK315" i="11"/>
  <c r="AJ315" i="11"/>
  <c r="AI315" i="11"/>
  <c r="AH315" i="11"/>
  <c r="AG315" i="11"/>
  <c r="AF315" i="11"/>
  <c r="AE315" i="11"/>
  <c r="AD315" i="11"/>
  <c r="AC315" i="11"/>
  <c r="AB315" i="11"/>
  <c r="AA315" i="11"/>
  <c r="Z315" i="11"/>
  <c r="Y315" i="11"/>
  <c r="X315" i="11"/>
  <c r="W315" i="11"/>
  <c r="V315" i="11"/>
  <c r="U315" i="11"/>
  <c r="T315" i="11"/>
  <c r="S315" i="11"/>
  <c r="R315" i="11"/>
  <c r="Q315" i="11"/>
  <c r="P315" i="11"/>
  <c r="O315" i="11"/>
  <c r="N315" i="11"/>
  <c r="M315" i="11"/>
  <c r="L315" i="11"/>
  <c r="K315" i="11"/>
  <c r="J315" i="11"/>
  <c r="I315" i="11"/>
  <c r="H315" i="11"/>
  <c r="G315" i="11"/>
  <c r="BK314" i="11"/>
  <c r="BJ314" i="11"/>
  <c r="BI314" i="11"/>
  <c r="BH314" i="11"/>
  <c r="BG314" i="11"/>
  <c r="BF314" i="11"/>
  <c r="BE314" i="11"/>
  <c r="BD314" i="11"/>
  <c r="BC314" i="11"/>
  <c r="BB314" i="11"/>
  <c r="BA314" i="11"/>
  <c r="AZ314" i="11"/>
  <c r="AY314" i="11"/>
  <c r="AX314" i="11"/>
  <c r="AW314" i="11"/>
  <c r="AV314" i="11"/>
  <c r="AU314" i="11"/>
  <c r="AT314" i="11"/>
  <c r="AS314" i="11"/>
  <c r="AR314" i="11"/>
  <c r="AQ314" i="11"/>
  <c r="AP314" i="11"/>
  <c r="AO314" i="11"/>
  <c r="AN314" i="11"/>
  <c r="AM314" i="11"/>
  <c r="AL314" i="11"/>
  <c r="AK314" i="11"/>
  <c r="AJ314" i="11"/>
  <c r="AI314" i="11"/>
  <c r="AH314" i="11"/>
  <c r="AG314" i="11"/>
  <c r="AF314" i="11"/>
  <c r="AE314" i="11"/>
  <c r="AD314" i="11"/>
  <c r="AC314" i="11"/>
  <c r="AB314" i="11"/>
  <c r="AA314" i="11"/>
  <c r="Z314" i="11"/>
  <c r="Y314" i="11"/>
  <c r="X314" i="11"/>
  <c r="W314" i="11"/>
  <c r="V314" i="11"/>
  <c r="U314" i="11"/>
  <c r="T314" i="11"/>
  <c r="S314" i="11"/>
  <c r="R314" i="11"/>
  <c r="Q314" i="11"/>
  <c r="P314" i="11"/>
  <c r="O314" i="11"/>
  <c r="N314" i="11"/>
  <c r="M314" i="11"/>
  <c r="L314" i="11"/>
  <c r="C314" i="11" s="1"/>
  <c r="D141" i="11" s="1"/>
  <c r="K314" i="11"/>
  <c r="J314" i="11"/>
  <c r="I314" i="11"/>
  <c r="H314" i="11"/>
  <c r="G314" i="11"/>
  <c r="BK313" i="11"/>
  <c r="BJ313" i="11"/>
  <c r="BI313" i="11"/>
  <c r="BH313" i="11"/>
  <c r="BG313" i="11"/>
  <c r="BF313" i="11"/>
  <c r="BE313" i="11"/>
  <c r="BD313" i="11"/>
  <c r="BC313" i="11"/>
  <c r="BB313" i="11"/>
  <c r="BA313" i="11"/>
  <c r="AZ313" i="11"/>
  <c r="AY313" i="11"/>
  <c r="AX313" i="11"/>
  <c r="AW313" i="11"/>
  <c r="AV313" i="11"/>
  <c r="AU313" i="11"/>
  <c r="AT313" i="11"/>
  <c r="AS313" i="11"/>
  <c r="AR313" i="11"/>
  <c r="AQ313" i="11"/>
  <c r="AP313" i="11"/>
  <c r="AO313" i="11"/>
  <c r="AN313" i="11"/>
  <c r="AM313" i="11"/>
  <c r="AL313" i="11"/>
  <c r="AK313" i="11"/>
  <c r="AJ313" i="11"/>
  <c r="AI313" i="11"/>
  <c r="AH313" i="11"/>
  <c r="AG313" i="11"/>
  <c r="AF313" i="11"/>
  <c r="AE313" i="11"/>
  <c r="AD313" i="11"/>
  <c r="AC313" i="11"/>
  <c r="AB313" i="11"/>
  <c r="AA313" i="11"/>
  <c r="Z313" i="11"/>
  <c r="Y313" i="11"/>
  <c r="X313" i="11"/>
  <c r="W313" i="11"/>
  <c r="V313" i="11"/>
  <c r="U313" i="11"/>
  <c r="T313" i="11"/>
  <c r="S313" i="11"/>
  <c r="R313" i="11"/>
  <c r="Q313" i="11"/>
  <c r="P313" i="11"/>
  <c r="O313" i="11"/>
  <c r="N313" i="11"/>
  <c r="M313" i="11"/>
  <c r="L313" i="11"/>
  <c r="K313" i="11"/>
  <c r="J313" i="11"/>
  <c r="I313" i="11"/>
  <c r="H313" i="11"/>
  <c r="G313" i="11"/>
  <c r="C313" i="11" s="1"/>
  <c r="D140" i="11" s="1"/>
  <c r="BK312" i="11"/>
  <c r="BJ312" i="11"/>
  <c r="BI312" i="11"/>
  <c r="BH312" i="11"/>
  <c r="BG312" i="11"/>
  <c r="BF312" i="11"/>
  <c r="BE312" i="11"/>
  <c r="BD312" i="11"/>
  <c r="BC312" i="11"/>
  <c r="BB312" i="11"/>
  <c r="BA312" i="11"/>
  <c r="AZ312" i="11"/>
  <c r="AY312" i="11"/>
  <c r="AX312" i="11"/>
  <c r="AW312" i="11"/>
  <c r="AV312" i="11"/>
  <c r="AU312" i="11"/>
  <c r="AT312" i="11"/>
  <c r="AS312" i="11"/>
  <c r="AR312" i="11"/>
  <c r="AQ312" i="11"/>
  <c r="AP312" i="11"/>
  <c r="AO312" i="11"/>
  <c r="AN312" i="11"/>
  <c r="AM312" i="11"/>
  <c r="AL312" i="11"/>
  <c r="AK312" i="11"/>
  <c r="AJ312" i="11"/>
  <c r="AI312" i="11"/>
  <c r="AH312" i="11"/>
  <c r="AG312" i="11"/>
  <c r="AF312" i="11"/>
  <c r="AE312" i="11"/>
  <c r="AD312" i="11"/>
  <c r="AC312" i="11"/>
  <c r="AB312" i="11"/>
  <c r="AA312" i="11"/>
  <c r="Z312" i="11"/>
  <c r="Y312" i="11"/>
  <c r="X312" i="11"/>
  <c r="W312" i="11"/>
  <c r="V312" i="11"/>
  <c r="U312" i="11"/>
  <c r="T312" i="11"/>
  <c r="S312" i="11"/>
  <c r="R312" i="11"/>
  <c r="Q312" i="11"/>
  <c r="P312" i="11"/>
  <c r="O312" i="11"/>
  <c r="N312" i="11"/>
  <c r="M312" i="11"/>
  <c r="L312" i="11"/>
  <c r="K312" i="11"/>
  <c r="J312" i="11"/>
  <c r="I312" i="11"/>
  <c r="H312" i="11"/>
  <c r="G312" i="11"/>
  <c r="BK311" i="11"/>
  <c r="BJ311" i="11"/>
  <c r="BI311" i="11"/>
  <c r="BH311" i="11"/>
  <c r="BG311" i="11"/>
  <c r="BF311" i="11"/>
  <c r="BE311" i="11"/>
  <c r="BD311" i="11"/>
  <c r="BC311" i="11"/>
  <c r="BB311" i="11"/>
  <c r="BA311" i="11"/>
  <c r="AZ311" i="11"/>
  <c r="AY311" i="11"/>
  <c r="AX311" i="11"/>
  <c r="AW311" i="11"/>
  <c r="AV311" i="11"/>
  <c r="AU311" i="11"/>
  <c r="AT311" i="11"/>
  <c r="AS311" i="11"/>
  <c r="AR311" i="11"/>
  <c r="AQ311" i="11"/>
  <c r="AP311" i="11"/>
  <c r="AO311" i="11"/>
  <c r="AN311" i="11"/>
  <c r="AM311" i="11"/>
  <c r="AL311" i="11"/>
  <c r="AK311" i="11"/>
  <c r="AJ311" i="11"/>
  <c r="AI311" i="11"/>
  <c r="AH311" i="11"/>
  <c r="AG311" i="11"/>
  <c r="AF311" i="11"/>
  <c r="AE311" i="11"/>
  <c r="AD311" i="11"/>
  <c r="AC311" i="11"/>
  <c r="AB311" i="11"/>
  <c r="AA311" i="11"/>
  <c r="Z311" i="11"/>
  <c r="Y311" i="11"/>
  <c r="X311" i="11"/>
  <c r="W311" i="11"/>
  <c r="V311" i="11"/>
  <c r="U311" i="11"/>
  <c r="T311" i="11"/>
  <c r="S311" i="11"/>
  <c r="R311" i="11"/>
  <c r="Q311" i="11"/>
  <c r="P311" i="11"/>
  <c r="O311" i="11"/>
  <c r="N311" i="11"/>
  <c r="M311" i="11"/>
  <c r="L311" i="11"/>
  <c r="K311" i="11"/>
  <c r="J311" i="11"/>
  <c r="I311" i="11"/>
  <c r="H311" i="11"/>
  <c r="G311" i="11"/>
  <c r="BK310" i="11"/>
  <c r="BJ310" i="11"/>
  <c r="BI310" i="11"/>
  <c r="BH310" i="11"/>
  <c r="BG310" i="11"/>
  <c r="BF310" i="11"/>
  <c r="BE310" i="11"/>
  <c r="BD310" i="11"/>
  <c r="BC310" i="11"/>
  <c r="BB310" i="11"/>
  <c r="BA310" i="11"/>
  <c r="AZ310" i="11"/>
  <c r="AY310" i="11"/>
  <c r="AX310" i="11"/>
  <c r="AW310" i="11"/>
  <c r="AV310" i="11"/>
  <c r="AU310" i="11"/>
  <c r="AT310" i="11"/>
  <c r="AS310" i="11"/>
  <c r="AR310" i="11"/>
  <c r="AQ310" i="11"/>
  <c r="AP310" i="11"/>
  <c r="AO310" i="11"/>
  <c r="AN310" i="11"/>
  <c r="AM310" i="11"/>
  <c r="AL310" i="11"/>
  <c r="AK310" i="11"/>
  <c r="AJ310" i="11"/>
  <c r="AI310" i="11"/>
  <c r="AH310" i="11"/>
  <c r="AG310" i="11"/>
  <c r="AF310" i="11"/>
  <c r="AE310" i="11"/>
  <c r="AD310" i="11"/>
  <c r="AC310" i="11"/>
  <c r="AB310" i="11"/>
  <c r="AA310" i="11"/>
  <c r="Z310" i="11"/>
  <c r="Y310" i="11"/>
  <c r="X310" i="11"/>
  <c r="W310" i="11"/>
  <c r="V310" i="11"/>
  <c r="U310" i="11"/>
  <c r="T310" i="11"/>
  <c r="S310" i="11"/>
  <c r="R310" i="11"/>
  <c r="Q310" i="11"/>
  <c r="P310" i="11"/>
  <c r="O310" i="11"/>
  <c r="N310" i="11"/>
  <c r="M310" i="11"/>
  <c r="L310" i="11"/>
  <c r="K310" i="11"/>
  <c r="J310" i="11"/>
  <c r="I310" i="11"/>
  <c r="H310" i="11"/>
  <c r="G310" i="11"/>
  <c r="BK309" i="11"/>
  <c r="BJ309" i="11"/>
  <c r="BI309" i="11"/>
  <c r="BH309" i="11"/>
  <c r="BG309" i="11"/>
  <c r="BF309" i="11"/>
  <c r="BE309" i="11"/>
  <c r="BD309" i="11"/>
  <c r="BC309" i="11"/>
  <c r="BB309" i="11"/>
  <c r="BA309" i="11"/>
  <c r="AZ309" i="11"/>
  <c r="AY309" i="11"/>
  <c r="AX309" i="11"/>
  <c r="AW309" i="11"/>
  <c r="AV309" i="11"/>
  <c r="AU309" i="11"/>
  <c r="AT309" i="11"/>
  <c r="AS309" i="11"/>
  <c r="AR309" i="11"/>
  <c r="AQ309" i="11"/>
  <c r="AP309" i="11"/>
  <c r="AO309" i="11"/>
  <c r="AN309" i="11"/>
  <c r="AM309" i="11"/>
  <c r="AL309" i="11"/>
  <c r="AK309" i="11"/>
  <c r="AJ309" i="11"/>
  <c r="AI309" i="11"/>
  <c r="AH309" i="11"/>
  <c r="AG309" i="11"/>
  <c r="AF309" i="11"/>
  <c r="AE309" i="11"/>
  <c r="AD309" i="11"/>
  <c r="AC309" i="11"/>
  <c r="AB309" i="11"/>
  <c r="AA309" i="11"/>
  <c r="Z309" i="11"/>
  <c r="Y309" i="11"/>
  <c r="X309" i="11"/>
  <c r="W309" i="11"/>
  <c r="V309" i="11"/>
  <c r="U309" i="11"/>
  <c r="T309" i="11"/>
  <c r="S309" i="11"/>
  <c r="R309" i="11"/>
  <c r="Q309" i="11"/>
  <c r="P309" i="11"/>
  <c r="O309" i="11"/>
  <c r="N309" i="11"/>
  <c r="M309" i="11"/>
  <c r="L309" i="11"/>
  <c r="K309" i="11"/>
  <c r="J309" i="11"/>
  <c r="I309" i="11"/>
  <c r="H309" i="11"/>
  <c r="G309" i="11"/>
  <c r="BK308" i="11"/>
  <c r="BJ308" i="11"/>
  <c r="BI308" i="11"/>
  <c r="BH308" i="11"/>
  <c r="BG308" i="11"/>
  <c r="BF308" i="11"/>
  <c r="BE308" i="11"/>
  <c r="BD308" i="11"/>
  <c r="BC308" i="11"/>
  <c r="BB308" i="11"/>
  <c r="BA308" i="11"/>
  <c r="AZ308" i="11"/>
  <c r="AY308" i="11"/>
  <c r="AX308" i="11"/>
  <c r="AW308" i="11"/>
  <c r="AV308" i="11"/>
  <c r="AU308" i="11"/>
  <c r="AT308" i="11"/>
  <c r="AS308" i="11"/>
  <c r="AR308" i="11"/>
  <c r="AQ308" i="11"/>
  <c r="AP308" i="11"/>
  <c r="AO308" i="11"/>
  <c r="AN308" i="11"/>
  <c r="AM308" i="11"/>
  <c r="AL308" i="11"/>
  <c r="AK308" i="11"/>
  <c r="AJ308" i="11"/>
  <c r="AI308" i="11"/>
  <c r="AH308" i="11"/>
  <c r="AG308" i="11"/>
  <c r="AF308" i="11"/>
  <c r="AE308" i="11"/>
  <c r="AD308" i="11"/>
  <c r="AC308" i="11"/>
  <c r="AB308" i="11"/>
  <c r="AA308" i="11"/>
  <c r="Z308" i="11"/>
  <c r="Y308" i="11"/>
  <c r="X308" i="11"/>
  <c r="W308" i="11"/>
  <c r="V308" i="11"/>
  <c r="U308" i="11"/>
  <c r="T308" i="11"/>
  <c r="S308" i="11"/>
  <c r="R308" i="11"/>
  <c r="Q308" i="11"/>
  <c r="P308" i="11"/>
  <c r="O308" i="11"/>
  <c r="N308" i="11"/>
  <c r="M308" i="11"/>
  <c r="L308" i="11"/>
  <c r="K308" i="11"/>
  <c r="J308" i="11"/>
  <c r="I308" i="11"/>
  <c r="H308" i="11"/>
  <c r="G308" i="11"/>
  <c r="BK307" i="11"/>
  <c r="BJ307" i="11"/>
  <c r="BI307" i="11"/>
  <c r="BH307" i="11"/>
  <c r="BG307" i="11"/>
  <c r="BF307" i="11"/>
  <c r="BE307" i="11"/>
  <c r="BD307" i="11"/>
  <c r="BC307" i="11"/>
  <c r="BB307" i="11"/>
  <c r="BA307" i="11"/>
  <c r="AZ307" i="11"/>
  <c r="AY307" i="11"/>
  <c r="AX307" i="11"/>
  <c r="AW307" i="11"/>
  <c r="AV307" i="11"/>
  <c r="AU307" i="11"/>
  <c r="AT307" i="11"/>
  <c r="AS307" i="11"/>
  <c r="AR307" i="11"/>
  <c r="AQ307" i="11"/>
  <c r="AP307" i="11"/>
  <c r="AO307" i="11"/>
  <c r="AN307" i="11"/>
  <c r="AM307" i="11"/>
  <c r="AL307" i="11"/>
  <c r="AK307" i="11"/>
  <c r="AJ307" i="11"/>
  <c r="AI307" i="11"/>
  <c r="AH307" i="11"/>
  <c r="AG307" i="11"/>
  <c r="AF307" i="11"/>
  <c r="AE307" i="11"/>
  <c r="AD307" i="11"/>
  <c r="AC307" i="11"/>
  <c r="AB307" i="11"/>
  <c r="AA307" i="11"/>
  <c r="Z307" i="11"/>
  <c r="Y307" i="11"/>
  <c r="X307" i="11"/>
  <c r="W307" i="11"/>
  <c r="V307" i="11"/>
  <c r="U307" i="11"/>
  <c r="T307" i="11"/>
  <c r="S307" i="11"/>
  <c r="R307" i="11"/>
  <c r="Q307" i="11"/>
  <c r="P307" i="11"/>
  <c r="O307" i="11"/>
  <c r="N307" i="11"/>
  <c r="M307" i="11"/>
  <c r="L307" i="11"/>
  <c r="K307" i="11"/>
  <c r="J307" i="11"/>
  <c r="I307" i="11"/>
  <c r="H307" i="11"/>
  <c r="G307" i="11"/>
  <c r="BK306" i="11"/>
  <c r="BJ306" i="11"/>
  <c r="BI306" i="11"/>
  <c r="BH306" i="11"/>
  <c r="BG306" i="11"/>
  <c r="BF306" i="11"/>
  <c r="BE306" i="11"/>
  <c r="BD306" i="11"/>
  <c r="BC306" i="11"/>
  <c r="BB306" i="11"/>
  <c r="BA306" i="11"/>
  <c r="AZ306" i="11"/>
  <c r="AY306" i="11"/>
  <c r="AX306" i="11"/>
  <c r="AW306" i="11"/>
  <c r="AV306" i="11"/>
  <c r="AU306" i="11"/>
  <c r="AT306" i="11"/>
  <c r="AS306" i="11"/>
  <c r="AR306" i="11"/>
  <c r="AQ306" i="11"/>
  <c r="AP306" i="11"/>
  <c r="AO306" i="11"/>
  <c r="AN306" i="11"/>
  <c r="AM306" i="11"/>
  <c r="AL306" i="11"/>
  <c r="AK306" i="11"/>
  <c r="AJ306" i="11"/>
  <c r="AI306" i="11"/>
  <c r="AH306" i="11"/>
  <c r="AG306" i="11"/>
  <c r="AF306" i="11"/>
  <c r="AE306" i="11"/>
  <c r="AD306" i="11"/>
  <c r="AC306" i="11"/>
  <c r="AB306" i="11"/>
  <c r="AA306" i="11"/>
  <c r="Z306" i="11"/>
  <c r="Y306" i="11"/>
  <c r="X306" i="11"/>
  <c r="W306" i="11"/>
  <c r="V306" i="11"/>
  <c r="U306" i="11"/>
  <c r="T306" i="11"/>
  <c r="S306" i="11"/>
  <c r="R306" i="11"/>
  <c r="Q306" i="11"/>
  <c r="P306" i="11"/>
  <c r="O306" i="11"/>
  <c r="N306" i="11"/>
  <c r="M306" i="11"/>
  <c r="L306" i="11"/>
  <c r="K306" i="11"/>
  <c r="J306" i="11"/>
  <c r="I306" i="11"/>
  <c r="H306" i="11"/>
  <c r="G306" i="11"/>
  <c r="BK305" i="11"/>
  <c r="BJ305" i="11"/>
  <c r="BI305" i="11"/>
  <c r="BH305" i="11"/>
  <c r="BG305" i="11"/>
  <c r="BF305" i="11"/>
  <c r="BE305" i="11"/>
  <c r="BD305" i="11"/>
  <c r="BC305" i="11"/>
  <c r="BB305" i="11"/>
  <c r="BA305" i="11"/>
  <c r="AZ305" i="11"/>
  <c r="AY305" i="11"/>
  <c r="AX305" i="11"/>
  <c r="AW305" i="11"/>
  <c r="AV305" i="11"/>
  <c r="AU305" i="11"/>
  <c r="AT305" i="11"/>
  <c r="AS305" i="11"/>
  <c r="AR305" i="11"/>
  <c r="AQ305" i="11"/>
  <c r="AP305" i="11"/>
  <c r="AO305" i="11"/>
  <c r="AN305" i="11"/>
  <c r="AM305" i="11"/>
  <c r="AL305" i="11"/>
  <c r="AK305" i="11"/>
  <c r="AJ305" i="11"/>
  <c r="AI305" i="11"/>
  <c r="AH305" i="11"/>
  <c r="AG305" i="11"/>
  <c r="AF305" i="11"/>
  <c r="AE305" i="11"/>
  <c r="AD305" i="11"/>
  <c r="AC305" i="11"/>
  <c r="AB305" i="11"/>
  <c r="AA305" i="11"/>
  <c r="Z305" i="11"/>
  <c r="Y305" i="11"/>
  <c r="X305" i="11"/>
  <c r="W305" i="11"/>
  <c r="V305" i="11"/>
  <c r="U305" i="11"/>
  <c r="T305" i="11"/>
  <c r="S305" i="11"/>
  <c r="R305" i="11"/>
  <c r="Q305" i="11"/>
  <c r="P305" i="11"/>
  <c r="O305" i="11"/>
  <c r="N305" i="11"/>
  <c r="M305" i="11"/>
  <c r="L305" i="11"/>
  <c r="K305" i="11"/>
  <c r="J305" i="11"/>
  <c r="I305" i="11"/>
  <c r="H305" i="11"/>
  <c r="G305" i="11"/>
  <c r="BK304" i="11"/>
  <c r="BJ304" i="11"/>
  <c r="BI304" i="11"/>
  <c r="BH304" i="11"/>
  <c r="BG304" i="11"/>
  <c r="BF304" i="11"/>
  <c r="BE304" i="11"/>
  <c r="BD304" i="11"/>
  <c r="BC304" i="11"/>
  <c r="BB304" i="11"/>
  <c r="BA304" i="11"/>
  <c r="AZ304" i="11"/>
  <c r="AY304" i="11"/>
  <c r="AX304" i="11"/>
  <c r="AW304" i="11"/>
  <c r="AV304" i="11"/>
  <c r="AU304" i="11"/>
  <c r="AT304" i="11"/>
  <c r="AS304" i="11"/>
  <c r="AR304" i="11"/>
  <c r="AQ304" i="11"/>
  <c r="AP304" i="11"/>
  <c r="AO304" i="11"/>
  <c r="AN304" i="11"/>
  <c r="AM304" i="11"/>
  <c r="AL304" i="11"/>
  <c r="AK304" i="11"/>
  <c r="AJ304" i="11"/>
  <c r="AI304" i="11"/>
  <c r="AH304" i="11"/>
  <c r="AG304" i="11"/>
  <c r="AF304" i="11"/>
  <c r="AE304" i="11"/>
  <c r="AD304" i="11"/>
  <c r="AC304" i="11"/>
  <c r="AB304" i="11"/>
  <c r="AA304" i="11"/>
  <c r="Z304" i="11"/>
  <c r="Y304" i="11"/>
  <c r="X304" i="11"/>
  <c r="W304" i="11"/>
  <c r="V304" i="11"/>
  <c r="U304" i="11"/>
  <c r="T304" i="11"/>
  <c r="S304" i="11"/>
  <c r="R304" i="11"/>
  <c r="Q304" i="11"/>
  <c r="P304" i="11"/>
  <c r="O304" i="11"/>
  <c r="N304" i="11"/>
  <c r="M304" i="11"/>
  <c r="L304" i="11"/>
  <c r="K304" i="11"/>
  <c r="J304" i="11"/>
  <c r="I304" i="11"/>
  <c r="H304" i="11"/>
  <c r="G304" i="11"/>
  <c r="C304" i="11" s="1"/>
  <c r="BK303" i="11"/>
  <c r="BJ303" i="11"/>
  <c r="BI303" i="11"/>
  <c r="BH303" i="11"/>
  <c r="BG303" i="11"/>
  <c r="BF303" i="11"/>
  <c r="BE303" i="11"/>
  <c r="BD303" i="11"/>
  <c r="BC303" i="11"/>
  <c r="BB303" i="11"/>
  <c r="BA303" i="11"/>
  <c r="AZ303" i="11"/>
  <c r="AY303" i="11"/>
  <c r="AX303" i="11"/>
  <c r="AW303" i="11"/>
  <c r="AV303" i="11"/>
  <c r="AU303" i="11"/>
  <c r="AT303" i="11"/>
  <c r="AS303" i="11"/>
  <c r="AR303" i="11"/>
  <c r="AQ303" i="11"/>
  <c r="AP303" i="11"/>
  <c r="AO303" i="11"/>
  <c r="AN303" i="11"/>
  <c r="AM303" i="11"/>
  <c r="AL303" i="11"/>
  <c r="AK303" i="11"/>
  <c r="AJ303" i="11"/>
  <c r="AI303" i="11"/>
  <c r="AH303" i="11"/>
  <c r="AG303" i="11"/>
  <c r="AF303" i="11"/>
  <c r="AE303" i="11"/>
  <c r="AD303" i="11"/>
  <c r="AC303" i="11"/>
  <c r="AB303" i="11"/>
  <c r="AA303" i="11"/>
  <c r="Z303" i="11"/>
  <c r="Y303" i="11"/>
  <c r="X303" i="11"/>
  <c r="W303" i="11"/>
  <c r="V303" i="11"/>
  <c r="U303" i="11"/>
  <c r="T303" i="11"/>
  <c r="S303" i="11"/>
  <c r="R303" i="11"/>
  <c r="Q303" i="11"/>
  <c r="P303" i="11"/>
  <c r="O303" i="11"/>
  <c r="N303" i="11"/>
  <c r="M303" i="11"/>
  <c r="L303" i="11"/>
  <c r="K303" i="11"/>
  <c r="J303" i="11"/>
  <c r="I303" i="11"/>
  <c r="H303" i="11"/>
  <c r="G303" i="11"/>
  <c r="C303" i="11" s="1"/>
  <c r="D130" i="11" s="1"/>
  <c r="BK302" i="11"/>
  <c r="BJ302" i="11"/>
  <c r="BI302" i="11"/>
  <c r="BH302" i="11"/>
  <c r="BG302" i="11"/>
  <c r="BF302" i="11"/>
  <c r="BE302" i="11"/>
  <c r="BD302" i="11"/>
  <c r="BC302" i="11"/>
  <c r="BB302" i="11"/>
  <c r="BA302" i="11"/>
  <c r="AZ302" i="11"/>
  <c r="AY302" i="11"/>
  <c r="AX302" i="11"/>
  <c r="AW302" i="11"/>
  <c r="AV302" i="11"/>
  <c r="AU302" i="11"/>
  <c r="AT302" i="11"/>
  <c r="AS302" i="11"/>
  <c r="AR302" i="11"/>
  <c r="AQ302" i="11"/>
  <c r="AP302" i="11"/>
  <c r="AO302" i="11"/>
  <c r="AN302" i="11"/>
  <c r="AM302" i="11"/>
  <c r="AL302" i="11"/>
  <c r="AK302" i="11"/>
  <c r="AJ302" i="11"/>
  <c r="AI302" i="11"/>
  <c r="AH302" i="11"/>
  <c r="AG302" i="11"/>
  <c r="AF302" i="11"/>
  <c r="AE302" i="11"/>
  <c r="AD302" i="11"/>
  <c r="AC302" i="11"/>
  <c r="AB302" i="11"/>
  <c r="AA302" i="11"/>
  <c r="Z302" i="11"/>
  <c r="Y302" i="11"/>
  <c r="X302" i="11"/>
  <c r="W302" i="11"/>
  <c r="V302" i="11"/>
  <c r="U302" i="11"/>
  <c r="T302" i="11"/>
  <c r="S302" i="11"/>
  <c r="R302" i="11"/>
  <c r="Q302" i="11"/>
  <c r="P302" i="11"/>
  <c r="O302" i="11"/>
  <c r="N302" i="11"/>
  <c r="M302" i="11"/>
  <c r="L302" i="11"/>
  <c r="K302" i="11"/>
  <c r="J302" i="11"/>
  <c r="I302" i="11"/>
  <c r="H302" i="11"/>
  <c r="G302" i="11"/>
  <c r="BK301" i="11"/>
  <c r="BJ301" i="11"/>
  <c r="BI301" i="11"/>
  <c r="BH301" i="11"/>
  <c r="BG301" i="11"/>
  <c r="BF301" i="11"/>
  <c r="BE301" i="11"/>
  <c r="BD301" i="11"/>
  <c r="BC301" i="11"/>
  <c r="BB301" i="11"/>
  <c r="BA301" i="11"/>
  <c r="AZ301" i="11"/>
  <c r="AY301" i="11"/>
  <c r="AX301" i="11"/>
  <c r="AW301" i="11"/>
  <c r="AV301" i="11"/>
  <c r="AU301" i="11"/>
  <c r="AT301" i="11"/>
  <c r="AS301" i="11"/>
  <c r="AR301" i="11"/>
  <c r="AQ301" i="11"/>
  <c r="AP301" i="11"/>
  <c r="AO301" i="11"/>
  <c r="AN301" i="11"/>
  <c r="AM301" i="11"/>
  <c r="AL301" i="11"/>
  <c r="AK301" i="11"/>
  <c r="AJ301" i="11"/>
  <c r="AI301" i="11"/>
  <c r="AH301" i="11"/>
  <c r="AG301" i="11"/>
  <c r="AF301" i="11"/>
  <c r="AE301" i="11"/>
  <c r="AD301" i="11"/>
  <c r="AC301" i="11"/>
  <c r="AB301" i="11"/>
  <c r="AA301" i="11"/>
  <c r="Z301" i="11"/>
  <c r="Y301" i="11"/>
  <c r="X301" i="11"/>
  <c r="W301" i="11"/>
  <c r="V301" i="11"/>
  <c r="U301" i="11"/>
  <c r="T301" i="11"/>
  <c r="S301" i="11"/>
  <c r="R301" i="11"/>
  <c r="Q301" i="11"/>
  <c r="P301" i="11"/>
  <c r="O301" i="11"/>
  <c r="N301" i="11"/>
  <c r="M301" i="11"/>
  <c r="L301" i="11"/>
  <c r="K301" i="11"/>
  <c r="J301" i="11"/>
  <c r="I301" i="11"/>
  <c r="H301" i="11"/>
  <c r="G301" i="11"/>
  <c r="BK300" i="11"/>
  <c r="BJ300" i="11"/>
  <c r="BI300" i="11"/>
  <c r="BH300" i="11"/>
  <c r="BG300" i="11"/>
  <c r="BF300" i="11"/>
  <c r="BE300" i="11"/>
  <c r="BD300" i="11"/>
  <c r="BC300" i="11"/>
  <c r="BB300" i="11"/>
  <c r="BA300" i="11"/>
  <c r="AZ300" i="11"/>
  <c r="AY300" i="11"/>
  <c r="AX300" i="11"/>
  <c r="AW300" i="11"/>
  <c r="AV300" i="11"/>
  <c r="AU300" i="11"/>
  <c r="AT300" i="11"/>
  <c r="AS300" i="11"/>
  <c r="AR300" i="11"/>
  <c r="AQ300" i="11"/>
  <c r="AP300" i="11"/>
  <c r="AO300" i="11"/>
  <c r="AN300" i="11"/>
  <c r="AM300" i="11"/>
  <c r="AL300" i="11"/>
  <c r="AK300" i="11"/>
  <c r="AJ300" i="11"/>
  <c r="AI300" i="11"/>
  <c r="AH300" i="11"/>
  <c r="AG300" i="11"/>
  <c r="AF300" i="11"/>
  <c r="AE300" i="11"/>
  <c r="AD300" i="11"/>
  <c r="AC300" i="11"/>
  <c r="AB300" i="11"/>
  <c r="AA300" i="11"/>
  <c r="Z300" i="11"/>
  <c r="Y300" i="11"/>
  <c r="X300" i="11"/>
  <c r="W300" i="11"/>
  <c r="V300" i="11"/>
  <c r="U300" i="11"/>
  <c r="T300" i="11"/>
  <c r="S300" i="11"/>
  <c r="R300" i="11"/>
  <c r="Q300" i="11"/>
  <c r="P300" i="11"/>
  <c r="O300" i="11"/>
  <c r="N300" i="11"/>
  <c r="M300" i="11"/>
  <c r="L300" i="11"/>
  <c r="K300" i="11"/>
  <c r="J300" i="11"/>
  <c r="I300" i="11"/>
  <c r="H300" i="11"/>
  <c r="G300" i="11"/>
  <c r="BK299" i="11"/>
  <c r="BJ299" i="11"/>
  <c r="BI299" i="11"/>
  <c r="BH299" i="11"/>
  <c r="BG299" i="11"/>
  <c r="BF299" i="11"/>
  <c r="BE299" i="11"/>
  <c r="BD299" i="11"/>
  <c r="BC299" i="11"/>
  <c r="BB299" i="11"/>
  <c r="BA299" i="11"/>
  <c r="AZ299" i="11"/>
  <c r="AY299" i="11"/>
  <c r="AX299" i="11"/>
  <c r="AW299" i="11"/>
  <c r="AV299" i="11"/>
  <c r="AU299" i="11"/>
  <c r="AT299" i="11"/>
  <c r="AS299" i="11"/>
  <c r="AR299" i="11"/>
  <c r="AQ299" i="11"/>
  <c r="AP299" i="11"/>
  <c r="AO299" i="11"/>
  <c r="AN299" i="11"/>
  <c r="AM299" i="11"/>
  <c r="AL299" i="11"/>
  <c r="AK299" i="11"/>
  <c r="AJ299" i="11"/>
  <c r="AI299" i="11"/>
  <c r="AH299" i="11"/>
  <c r="AG299" i="11"/>
  <c r="AF299" i="11"/>
  <c r="AE299" i="11"/>
  <c r="AD299" i="11"/>
  <c r="AC299" i="11"/>
  <c r="AB299" i="11"/>
  <c r="AA299" i="11"/>
  <c r="Z299" i="11"/>
  <c r="Y299" i="11"/>
  <c r="X299" i="11"/>
  <c r="W299" i="11"/>
  <c r="V299" i="11"/>
  <c r="U299" i="11"/>
  <c r="T299" i="11"/>
  <c r="S299" i="11"/>
  <c r="R299" i="11"/>
  <c r="Q299" i="11"/>
  <c r="P299" i="11"/>
  <c r="O299" i="11"/>
  <c r="N299" i="11"/>
  <c r="M299" i="11"/>
  <c r="C299" i="11" s="1"/>
  <c r="D126" i="11" s="1"/>
  <c r="L299" i="11"/>
  <c r="K299" i="11"/>
  <c r="J299" i="11"/>
  <c r="I299" i="11"/>
  <c r="H299" i="11"/>
  <c r="G299" i="11"/>
  <c r="BK298" i="11"/>
  <c r="BJ298" i="11"/>
  <c r="BI298" i="11"/>
  <c r="BH298" i="11"/>
  <c r="BG298" i="11"/>
  <c r="BF298" i="11"/>
  <c r="BE298" i="11"/>
  <c r="BD298" i="11"/>
  <c r="BC298" i="11"/>
  <c r="BB298" i="11"/>
  <c r="BA298" i="11"/>
  <c r="AZ298" i="11"/>
  <c r="AY298" i="11"/>
  <c r="AX298" i="11"/>
  <c r="AW298" i="11"/>
  <c r="AV298" i="11"/>
  <c r="AU298" i="11"/>
  <c r="AT298" i="11"/>
  <c r="AS298" i="11"/>
  <c r="AR298" i="11"/>
  <c r="AQ298" i="11"/>
  <c r="AP298" i="11"/>
  <c r="AO298" i="11"/>
  <c r="AN298" i="11"/>
  <c r="AM298" i="11"/>
  <c r="AL298" i="11"/>
  <c r="AK298" i="11"/>
  <c r="AJ298" i="11"/>
  <c r="AI298" i="11"/>
  <c r="AH298" i="11"/>
  <c r="AG298" i="11"/>
  <c r="AF298" i="11"/>
  <c r="AE298" i="11"/>
  <c r="AD298" i="11"/>
  <c r="AC298" i="11"/>
  <c r="AB298" i="11"/>
  <c r="AA298" i="11"/>
  <c r="Z298" i="11"/>
  <c r="Y298" i="11"/>
  <c r="X298" i="11"/>
  <c r="W298" i="11"/>
  <c r="V298" i="11"/>
  <c r="U298" i="11"/>
  <c r="T298" i="11"/>
  <c r="S298" i="11"/>
  <c r="R298" i="11"/>
  <c r="Q298" i="11"/>
  <c r="P298" i="11"/>
  <c r="O298" i="11"/>
  <c r="N298" i="11"/>
  <c r="M298" i="11"/>
  <c r="L298" i="11"/>
  <c r="K298" i="11"/>
  <c r="J298" i="11"/>
  <c r="I298" i="11"/>
  <c r="H298" i="11"/>
  <c r="C298" i="11" s="1"/>
  <c r="D125" i="11" s="1"/>
  <c r="G298" i="11"/>
  <c r="BK297" i="11"/>
  <c r="BJ297" i="11"/>
  <c r="BI297" i="11"/>
  <c r="BH297" i="11"/>
  <c r="BG297" i="11"/>
  <c r="BF297" i="11"/>
  <c r="BE297" i="11"/>
  <c r="BD297" i="11"/>
  <c r="BC297" i="11"/>
  <c r="BB297" i="11"/>
  <c r="BA297" i="11"/>
  <c r="AZ297" i="11"/>
  <c r="AY297" i="11"/>
  <c r="AX297" i="11"/>
  <c r="AW297" i="11"/>
  <c r="AV297" i="11"/>
  <c r="AU297" i="11"/>
  <c r="AT297" i="11"/>
  <c r="AS297" i="11"/>
  <c r="AR297" i="11"/>
  <c r="AQ297" i="11"/>
  <c r="AP297" i="11"/>
  <c r="AO297" i="11"/>
  <c r="AN297" i="11"/>
  <c r="AM297" i="11"/>
  <c r="AL297" i="11"/>
  <c r="AK297" i="11"/>
  <c r="AJ297" i="11"/>
  <c r="AI297" i="11"/>
  <c r="AH297" i="11"/>
  <c r="AG297" i="11"/>
  <c r="AF297" i="11"/>
  <c r="AE297" i="11"/>
  <c r="AD297" i="11"/>
  <c r="AC297" i="11"/>
  <c r="AB297" i="11"/>
  <c r="AA297" i="11"/>
  <c r="Z297" i="11"/>
  <c r="Y297" i="11"/>
  <c r="X297" i="11"/>
  <c r="W297" i="11"/>
  <c r="V297" i="11"/>
  <c r="U297" i="11"/>
  <c r="T297" i="11"/>
  <c r="S297" i="11"/>
  <c r="R297" i="11"/>
  <c r="Q297" i="11"/>
  <c r="P297" i="11"/>
  <c r="O297" i="11"/>
  <c r="N297" i="11"/>
  <c r="M297" i="11"/>
  <c r="L297" i="11"/>
  <c r="K297" i="11"/>
  <c r="J297" i="11"/>
  <c r="I297" i="11"/>
  <c r="H297" i="11"/>
  <c r="G297" i="11"/>
  <c r="BK296" i="11"/>
  <c r="BJ296" i="11"/>
  <c r="BI296" i="11"/>
  <c r="BH296" i="11"/>
  <c r="BG296" i="11"/>
  <c r="BF296" i="11"/>
  <c r="BE296" i="11"/>
  <c r="BD296" i="11"/>
  <c r="BC296" i="11"/>
  <c r="BB296" i="11"/>
  <c r="BA296" i="11"/>
  <c r="AZ296" i="11"/>
  <c r="AY296" i="11"/>
  <c r="AX296" i="11"/>
  <c r="AW296" i="11"/>
  <c r="AV296" i="11"/>
  <c r="AU296" i="11"/>
  <c r="AT296" i="11"/>
  <c r="AS296" i="11"/>
  <c r="AR296" i="11"/>
  <c r="AQ296" i="11"/>
  <c r="AP296" i="11"/>
  <c r="AO296" i="11"/>
  <c r="AN296" i="11"/>
  <c r="AM296" i="11"/>
  <c r="AL296" i="11"/>
  <c r="AK296" i="11"/>
  <c r="AJ296" i="11"/>
  <c r="AI296" i="11"/>
  <c r="AH296" i="11"/>
  <c r="AG296" i="11"/>
  <c r="AF296" i="11"/>
  <c r="AE296" i="11"/>
  <c r="AD296" i="11"/>
  <c r="AC296" i="11"/>
  <c r="AB296" i="11"/>
  <c r="AA296" i="11"/>
  <c r="Z296" i="11"/>
  <c r="Y296" i="11"/>
  <c r="X296" i="11"/>
  <c r="W296" i="11"/>
  <c r="V296" i="11"/>
  <c r="U296" i="11"/>
  <c r="T296" i="11"/>
  <c r="S296" i="11"/>
  <c r="R296" i="11"/>
  <c r="Q296" i="11"/>
  <c r="P296" i="11"/>
  <c r="O296" i="11"/>
  <c r="N296" i="11"/>
  <c r="M296" i="11"/>
  <c r="L296" i="11"/>
  <c r="K296" i="11"/>
  <c r="J296" i="11"/>
  <c r="I296" i="11"/>
  <c r="H296" i="11"/>
  <c r="C296" i="11" s="1"/>
  <c r="D123" i="11" s="1"/>
  <c r="G296" i="11"/>
  <c r="BK295" i="11"/>
  <c r="BJ295" i="11"/>
  <c r="BI295" i="11"/>
  <c r="BH295" i="11"/>
  <c r="BG295" i="11"/>
  <c r="BF295" i="11"/>
  <c r="BE295" i="11"/>
  <c r="BD295" i="11"/>
  <c r="BC295" i="11"/>
  <c r="BB295" i="11"/>
  <c r="BA295" i="11"/>
  <c r="AZ295" i="11"/>
  <c r="AY295" i="11"/>
  <c r="AX295" i="11"/>
  <c r="AW295" i="11"/>
  <c r="AV295" i="11"/>
  <c r="AU295" i="11"/>
  <c r="AT295" i="11"/>
  <c r="AS295" i="11"/>
  <c r="AR295" i="11"/>
  <c r="AQ295" i="11"/>
  <c r="AP295" i="11"/>
  <c r="AO295" i="11"/>
  <c r="AN295" i="11"/>
  <c r="AM295" i="11"/>
  <c r="AL295" i="11"/>
  <c r="AK295" i="11"/>
  <c r="AJ295" i="11"/>
  <c r="AI295" i="11"/>
  <c r="AH295" i="11"/>
  <c r="AG295" i="11"/>
  <c r="AF295" i="11"/>
  <c r="AE295" i="11"/>
  <c r="AD295" i="11"/>
  <c r="AC295" i="11"/>
  <c r="AB295" i="11"/>
  <c r="AA295" i="11"/>
  <c r="Z295" i="11"/>
  <c r="Y295" i="11"/>
  <c r="X295" i="11"/>
  <c r="W295" i="11"/>
  <c r="V295" i="11"/>
  <c r="U295" i="11"/>
  <c r="T295" i="11"/>
  <c r="S295" i="11"/>
  <c r="R295" i="11"/>
  <c r="Q295" i="11"/>
  <c r="P295" i="11"/>
  <c r="O295" i="11"/>
  <c r="N295" i="11"/>
  <c r="M295" i="11"/>
  <c r="L295" i="11"/>
  <c r="K295" i="11"/>
  <c r="J295" i="11"/>
  <c r="I295" i="11"/>
  <c r="H295" i="11"/>
  <c r="G295" i="11"/>
  <c r="C295" i="11" s="1"/>
  <c r="D122" i="11" s="1"/>
  <c r="BK294" i="11"/>
  <c r="BJ294" i="11"/>
  <c r="BI294" i="11"/>
  <c r="BH294" i="11"/>
  <c r="BG294" i="11"/>
  <c r="BF294" i="11"/>
  <c r="BE294" i="11"/>
  <c r="BD294" i="11"/>
  <c r="BC294" i="11"/>
  <c r="BB294" i="11"/>
  <c r="BA294" i="11"/>
  <c r="AZ294" i="11"/>
  <c r="AY294" i="11"/>
  <c r="AX294" i="11"/>
  <c r="AW294" i="11"/>
  <c r="AV294" i="11"/>
  <c r="AU294" i="11"/>
  <c r="AT294" i="11"/>
  <c r="AS294" i="11"/>
  <c r="AR294" i="11"/>
  <c r="AQ294" i="11"/>
  <c r="AP294" i="11"/>
  <c r="AO294" i="11"/>
  <c r="AN294" i="11"/>
  <c r="AM294" i="11"/>
  <c r="AL294" i="11"/>
  <c r="AK294" i="11"/>
  <c r="AJ294" i="11"/>
  <c r="AI294" i="11"/>
  <c r="AH294" i="11"/>
  <c r="AG294" i="11"/>
  <c r="AF294" i="11"/>
  <c r="AE294" i="11"/>
  <c r="AD294" i="11"/>
  <c r="AC294" i="11"/>
  <c r="AB294" i="11"/>
  <c r="AA294" i="11"/>
  <c r="Z294" i="11"/>
  <c r="Y294" i="11"/>
  <c r="X294" i="11"/>
  <c r="W294" i="11"/>
  <c r="V294" i="11"/>
  <c r="U294" i="11"/>
  <c r="T294" i="11"/>
  <c r="S294" i="11"/>
  <c r="R294" i="11"/>
  <c r="Q294" i="11"/>
  <c r="P294" i="11"/>
  <c r="O294" i="11"/>
  <c r="N294" i="11"/>
  <c r="M294" i="11"/>
  <c r="L294" i="11"/>
  <c r="K294" i="11"/>
  <c r="J294" i="11"/>
  <c r="I294" i="11"/>
  <c r="H294" i="11"/>
  <c r="G294" i="11"/>
  <c r="BK293" i="11"/>
  <c r="BJ293" i="11"/>
  <c r="BI293" i="11"/>
  <c r="BH293" i="11"/>
  <c r="BG293" i="11"/>
  <c r="BF293" i="11"/>
  <c r="BE293" i="11"/>
  <c r="BD293" i="11"/>
  <c r="BC293" i="11"/>
  <c r="BB293" i="11"/>
  <c r="BA293" i="11"/>
  <c r="AZ293" i="11"/>
  <c r="AY293" i="11"/>
  <c r="AX293" i="11"/>
  <c r="AW293" i="11"/>
  <c r="AV293" i="11"/>
  <c r="AU293" i="11"/>
  <c r="AT293" i="11"/>
  <c r="AS293" i="11"/>
  <c r="AR293" i="11"/>
  <c r="AQ293" i="11"/>
  <c r="AP293" i="11"/>
  <c r="AO293" i="11"/>
  <c r="AN293" i="11"/>
  <c r="AM293" i="11"/>
  <c r="AL293" i="11"/>
  <c r="AK293" i="11"/>
  <c r="AJ293" i="11"/>
  <c r="AI293" i="11"/>
  <c r="AH293" i="11"/>
  <c r="AG293" i="11"/>
  <c r="AF293" i="11"/>
  <c r="AE293" i="11"/>
  <c r="AD293" i="11"/>
  <c r="AC293" i="11"/>
  <c r="AB293" i="11"/>
  <c r="AA293" i="11"/>
  <c r="Z293" i="11"/>
  <c r="Y293" i="11"/>
  <c r="X293" i="11"/>
  <c r="W293" i="11"/>
  <c r="V293" i="11"/>
  <c r="U293" i="11"/>
  <c r="T293" i="11"/>
  <c r="S293" i="11"/>
  <c r="R293" i="11"/>
  <c r="Q293" i="11"/>
  <c r="P293" i="11"/>
  <c r="O293" i="11"/>
  <c r="N293" i="11"/>
  <c r="M293" i="11"/>
  <c r="L293" i="11"/>
  <c r="K293" i="11"/>
  <c r="J293" i="11"/>
  <c r="I293" i="11"/>
  <c r="H293" i="11"/>
  <c r="G293" i="11"/>
  <c r="BK292" i="11"/>
  <c r="BJ292" i="11"/>
  <c r="BI292" i="11"/>
  <c r="BH292" i="11"/>
  <c r="BG292" i="11"/>
  <c r="BF292" i="11"/>
  <c r="BE292" i="11"/>
  <c r="BD292" i="11"/>
  <c r="BC292" i="11"/>
  <c r="BB292" i="11"/>
  <c r="BA292" i="11"/>
  <c r="AZ292" i="11"/>
  <c r="AY292" i="11"/>
  <c r="AX292" i="11"/>
  <c r="AW292" i="11"/>
  <c r="AV292" i="11"/>
  <c r="AU292" i="11"/>
  <c r="AT292" i="11"/>
  <c r="AS292" i="11"/>
  <c r="AR292" i="11"/>
  <c r="AQ292" i="11"/>
  <c r="AP292" i="11"/>
  <c r="AO292" i="11"/>
  <c r="AN292" i="11"/>
  <c r="AM292" i="11"/>
  <c r="AL292" i="11"/>
  <c r="AK292" i="11"/>
  <c r="AJ292" i="11"/>
  <c r="AI292" i="11"/>
  <c r="AH292" i="11"/>
  <c r="AG292" i="11"/>
  <c r="AF292" i="11"/>
  <c r="AE292" i="11"/>
  <c r="AD292" i="11"/>
  <c r="AC292" i="11"/>
  <c r="AB292" i="11"/>
  <c r="AA292" i="11"/>
  <c r="Z292" i="11"/>
  <c r="Y292" i="11"/>
  <c r="X292" i="11"/>
  <c r="W292" i="11"/>
  <c r="V292" i="11"/>
  <c r="U292" i="11"/>
  <c r="T292" i="11"/>
  <c r="S292" i="11"/>
  <c r="R292" i="11"/>
  <c r="Q292" i="11"/>
  <c r="P292" i="11"/>
  <c r="O292" i="11"/>
  <c r="N292" i="11"/>
  <c r="M292" i="11"/>
  <c r="L292" i="11"/>
  <c r="K292" i="11"/>
  <c r="J292" i="11"/>
  <c r="I292" i="11"/>
  <c r="H292" i="11"/>
  <c r="G292" i="11"/>
  <c r="BK291" i="11"/>
  <c r="BJ291" i="11"/>
  <c r="BI291" i="11"/>
  <c r="BH291" i="11"/>
  <c r="BG291" i="11"/>
  <c r="BF291" i="11"/>
  <c r="BE291" i="11"/>
  <c r="BD291" i="11"/>
  <c r="BC291" i="11"/>
  <c r="BB291" i="11"/>
  <c r="BA291" i="11"/>
  <c r="AZ291" i="11"/>
  <c r="AY291" i="11"/>
  <c r="AX291" i="11"/>
  <c r="AW291" i="11"/>
  <c r="AV291" i="11"/>
  <c r="AU291" i="11"/>
  <c r="AT291" i="11"/>
  <c r="AS291" i="11"/>
  <c r="AR291" i="11"/>
  <c r="AQ291" i="11"/>
  <c r="AP291" i="11"/>
  <c r="AO291" i="11"/>
  <c r="AN291" i="11"/>
  <c r="AM291" i="11"/>
  <c r="AL291" i="11"/>
  <c r="AK291" i="11"/>
  <c r="AJ291" i="11"/>
  <c r="AI291" i="11"/>
  <c r="AH291" i="11"/>
  <c r="AG291" i="11"/>
  <c r="AF291" i="11"/>
  <c r="AE291" i="11"/>
  <c r="AD291" i="11"/>
  <c r="AC291" i="11"/>
  <c r="AB291" i="11"/>
  <c r="AA291" i="11"/>
  <c r="Z291" i="11"/>
  <c r="Y291" i="11"/>
  <c r="X291" i="11"/>
  <c r="W291" i="11"/>
  <c r="V291" i="11"/>
  <c r="U291" i="11"/>
  <c r="T291" i="11"/>
  <c r="S291" i="11"/>
  <c r="R291" i="11"/>
  <c r="Q291" i="11"/>
  <c r="P291" i="11"/>
  <c r="O291" i="11"/>
  <c r="N291" i="11"/>
  <c r="M291" i="11"/>
  <c r="L291" i="11"/>
  <c r="K291" i="11"/>
  <c r="J291" i="11"/>
  <c r="I291" i="11"/>
  <c r="H291" i="11"/>
  <c r="G291" i="11"/>
  <c r="BK290" i="11"/>
  <c r="BJ290" i="11"/>
  <c r="BI290" i="11"/>
  <c r="BH290" i="11"/>
  <c r="BG290" i="11"/>
  <c r="BF290" i="11"/>
  <c r="BE290" i="11"/>
  <c r="BD290" i="11"/>
  <c r="BC290" i="11"/>
  <c r="BB290" i="11"/>
  <c r="BA290" i="11"/>
  <c r="AZ290" i="11"/>
  <c r="AY290" i="11"/>
  <c r="AX290" i="11"/>
  <c r="AW290" i="11"/>
  <c r="AV290" i="11"/>
  <c r="AU290" i="11"/>
  <c r="AT290" i="11"/>
  <c r="AS290" i="11"/>
  <c r="AR290" i="11"/>
  <c r="AQ290" i="11"/>
  <c r="AP290" i="11"/>
  <c r="AO290" i="11"/>
  <c r="AN290" i="11"/>
  <c r="AM290" i="11"/>
  <c r="AL290" i="11"/>
  <c r="AK290" i="11"/>
  <c r="AJ290" i="11"/>
  <c r="AI290" i="11"/>
  <c r="AH290" i="11"/>
  <c r="AG290" i="11"/>
  <c r="AF290" i="11"/>
  <c r="AE290" i="11"/>
  <c r="AD290" i="11"/>
  <c r="AC290" i="11"/>
  <c r="AB290" i="11"/>
  <c r="AA290" i="11"/>
  <c r="Z290" i="11"/>
  <c r="Y290" i="11"/>
  <c r="X290" i="11"/>
  <c r="W290" i="11"/>
  <c r="V290" i="11"/>
  <c r="U290" i="11"/>
  <c r="T290" i="11"/>
  <c r="S290" i="11"/>
  <c r="R290" i="11"/>
  <c r="Q290" i="11"/>
  <c r="P290" i="11"/>
  <c r="O290" i="11"/>
  <c r="N290" i="11"/>
  <c r="M290" i="11"/>
  <c r="L290" i="11"/>
  <c r="K290" i="11"/>
  <c r="J290" i="11"/>
  <c r="I290" i="11"/>
  <c r="H290" i="11"/>
  <c r="G290" i="11"/>
  <c r="BK289" i="11"/>
  <c r="BJ289" i="11"/>
  <c r="BI289" i="11"/>
  <c r="BH289" i="11"/>
  <c r="BG289" i="11"/>
  <c r="BF289" i="11"/>
  <c r="BE289" i="11"/>
  <c r="BD289" i="11"/>
  <c r="BC289" i="11"/>
  <c r="BB289" i="11"/>
  <c r="BA289" i="11"/>
  <c r="AZ289" i="11"/>
  <c r="AY289" i="11"/>
  <c r="AX289" i="11"/>
  <c r="AW289" i="11"/>
  <c r="AV289" i="11"/>
  <c r="AU289" i="11"/>
  <c r="AT289" i="11"/>
  <c r="AS289" i="11"/>
  <c r="AR289" i="11"/>
  <c r="AQ289" i="11"/>
  <c r="AP289" i="11"/>
  <c r="AO289" i="11"/>
  <c r="AN289" i="11"/>
  <c r="AM289" i="11"/>
  <c r="AL289" i="11"/>
  <c r="AK289" i="11"/>
  <c r="AJ289" i="11"/>
  <c r="AI289" i="11"/>
  <c r="AH289" i="11"/>
  <c r="AG289" i="11"/>
  <c r="AF289" i="11"/>
  <c r="AE289" i="11"/>
  <c r="AD289" i="11"/>
  <c r="AC289" i="11"/>
  <c r="AB289" i="11"/>
  <c r="AA289" i="11"/>
  <c r="Z289" i="11"/>
  <c r="Y289" i="11"/>
  <c r="X289" i="11"/>
  <c r="W289" i="11"/>
  <c r="V289" i="11"/>
  <c r="U289" i="11"/>
  <c r="T289" i="11"/>
  <c r="S289" i="11"/>
  <c r="R289" i="11"/>
  <c r="Q289" i="11"/>
  <c r="P289" i="11"/>
  <c r="O289" i="11"/>
  <c r="N289" i="11"/>
  <c r="M289" i="11"/>
  <c r="L289" i="11"/>
  <c r="K289" i="11"/>
  <c r="J289" i="11"/>
  <c r="I289" i="11"/>
  <c r="H289" i="11"/>
  <c r="G289" i="11"/>
  <c r="BK288" i="11"/>
  <c r="BJ288" i="11"/>
  <c r="BI288" i="11"/>
  <c r="BH288" i="11"/>
  <c r="BG288" i="11"/>
  <c r="BF288" i="11"/>
  <c r="BE288" i="11"/>
  <c r="BD288" i="11"/>
  <c r="BC288" i="11"/>
  <c r="BB288" i="11"/>
  <c r="BA288" i="11"/>
  <c r="AZ288" i="11"/>
  <c r="AY288" i="11"/>
  <c r="AX288" i="11"/>
  <c r="AW288" i="11"/>
  <c r="AV288" i="11"/>
  <c r="AU288" i="11"/>
  <c r="AT288" i="11"/>
  <c r="AS288" i="11"/>
  <c r="AR288" i="11"/>
  <c r="AQ288" i="11"/>
  <c r="AP288" i="11"/>
  <c r="AO288" i="11"/>
  <c r="AN288" i="11"/>
  <c r="AM288" i="11"/>
  <c r="AL288" i="11"/>
  <c r="AK288" i="11"/>
  <c r="AJ288" i="11"/>
  <c r="AI288" i="11"/>
  <c r="AH288" i="11"/>
  <c r="AG288" i="11"/>
  <c r="AF288" i="11"/>
  <c r="AE288" i="11"/>
  <c r="AD288" i="11"/>
  <c r="AC288" i="11"/>
  <c r="AB288" i="11"/>
  <c r="AA288" i="11"/>
  <c r="Z288" i="11"/>
  <c r="Y288" i="11"/>
  <c r="X288" i="11"/>
  <c r="W288" i="11"/>
  <c r="V288" i="11"/>
  <c r="U288" i="11"/>
  <c r="T288" i="11"/>
  <c r="S288" i="11"/>
  <c r="R288" i="11"/>
  <c r="Q288" i="11"/>
  <c r="P288" i="11"/>
  <c r="O288" i="11"/>
  <c r="N288" i="11"/>
  <c r="M288" i="11"/>
  <c r="L288" i="11"/>
  <c r="K288" i="11"/>
  <c r="J288" i="11"/>
  <c r="I288" i="11"/>
  <c r="H288" i="11"/>
  <c r="G288" i="11"/>
  <c r="BK287" i="11"/>
  <c r="BJ287" i="11"/>
  <c r="BI287" i="11"/>
  <c r="BH287" i="11"/>
  <c r="BG287" i="11"/>
  <c r="BF287" i="11"/>
  <c r="BE287" i="11"/>
  <c r="BD287" i="11"/>
  <c r="BC287" i="11"/>
  <c r="BB287" i="11"/>
  <c r="BA287" i="11"/>
  <c r="AZ287" i="11"/>
  <c r="AY287" i="11"/>
  <c r="AX287" i="11"/>
  <c r="AW287" i="11"/>
  <c r="AV287" i="11"/>
  <c r="AU287" i="11"/>
  <c r="AT287" i="11"/>
  <c r="AS287" i="11"/>
  <c r="AR287" i="11"/>
  <c r="AQ287" i="11"/>
  <c r="AP287" i="11"/>
  <c r="AO287" i="11"/>
  <c r="AN287" i="11"/>
  <c r="AM287" i="11"/>
  <c r="AL287" i="11"/>
  <c r="AK287" i="11"/>
  <c r="AJ287" i="11"/>
  <c r="AI287" i="11"/>
  <c r="AH287" i="11"/>
  <c r="AG287" i="11"/>
  <c r="AF287" i="11"/>
  <c r="AE287" i="11"/>
  <c r="AD287" i="11"/>
  <c r="AC287" i="11"/>
  <c r="AB287" i="11"/>
  <c r="AA287" i="11"/>
  <c r="Z287" i="11"/>
  <c r="Y287" i="11"/>
  <c r="X287" i="11"/>
  <c r="W287" i="11"/>
  <c r="V287" i="11"/>
  <c r="U287" i="11"/>
  <c r="T287" i="11"/>
  <c r="S287" i="11"/>
  <c r="R287" i="11"/>
  <c r="Q287" i="11"/>
  <c r="P287" i="11"/>
  <c r="O287" i="11"/>
  <c r="N287" i="11"/>
  <c r="M287" i="11"/>
  <c r="L287" i="11"/>
  <c r="K287" i="11"/>
  <c r="J287" i="11"/>
  <c r="I287" i="11"/>
  <c r="H287" i="11"/>
  <c r="G287" i="11"/>
  <c r="BK286" i="11"/>
  <c r="BJ286" i="11"/>
  <c r="BI286" i="11"/>
  <c r="BH286" i="11"/>
  <c r="BG286" i="11"/>
  <c r="BF286" i="11"/>
  <c r="BE286" i="11"/>
  <c r="BD286" i="11"/>
  <c r="BC286" i="11"/>
  <c r="BB286" i="11"/>
  <c r="BA286" i="11"/>
  <c r="AZ286" i="11"/>
  <c r="AY286" i="11"/>
  <c r="AX286" i="11"/>
  <c r="AW286" i="11"/>
  <c r="AV286" i="11"/>
  <c r="AU286" i="11"/>
  <c r="AT286" i="11"/>
  <c r="AS286" i="11"/>
  <c r="AR286" i="11"/>
  <c r="AQ286" i="11"/>
  <c r="AP286" i="11"/>
  <c r="AO286" i="11"/>
  <c r="AN286" i="11"/>
  <c r="AM286" i="11"/>
  <c r="AL286" i="11"/>
  <c r="AK286" i="11"/>
  <c r="AJ286" i="11"/>
  <c r="AI286" i="11"/>
  <c r="AH286" i="11"/>
  <c r="AG286" i="11"/>
  <c r="AF286" i="11"/>
  <c r="AE286" i="11"/>
  <c r="AD286" i="11"/>
  <c r="AC286" i="11"/>
  <c r="AB286" i="11"/>
  <c r="AA286" i="11"/>
  <c r="Z286" i="11"/>
  <c r="Y286" i="11"/>
  <c r="X286" i="11"/>
  <c r="W286" i="11"/>
  <c r="V286" i="11"/>
  <c r="U286" i="11"/>
  <c r="T286" i="11"/>
  <c r="S286" i="11"/>
  <c r="R286" i="11"/>
  <c r="Q286" i="11"/>
  <c r="P286" i="11"/>
  <c r="O286" i="11"/>
  <c r="N286" i="11"/>
  <c r="M286" i="11"/>
  <c r="L286" i="11"/>
  <c r="K286" i="11"/>
  <c r="J286" i="11"/>
  <c r="I286" i="11"/>
  <c r="H286" i="11"/>
  <c r="G286" i="11"/>
  <c r="BK285" i="11"/>
  <c r="BJ285" i="11"/>
  <c r="BI285" i="11"/>
  <c r="BH285" i="11"/>
  <c r="BG285" i="11"/>
  <c r="BF285" i="11"/>
  <c r="BE285" i="11"/>
  <c r="BD285" i="11"/>
  <c r="BC285" i="11"/>
  <c r="BB285" i="11"/>
  <c r="BA285" i="11"/>
  <c r="AZ285" i="11"/>
  <c r="AY285" i="11"/>
  <c r="AX285" i="11"/>
  <c r="AW285" i="11"/>
  <c r="AV285" i="11"/>
  <c r="AU285" i="11"/>
  <c r="AT285" i="11"/>
  <c r="AS285" i="11"/>
  <c r="AR285" i="11"/>
  <c r="AQ285" i="11"/>
  <c r="AP285" i="11"/>
  <c r="AO285" i="11"/>
  <c r="AN285" i="11"/>
  <c r="AM285" i="11"/>
  <c r="AL285" i="11"/>
  <c r="AK285" i="11"/>
  <c r="AJ285" i="11"/>
  <c r="AI285" i="11"/>
  <c r="AH285" i="11"/>
  <c r="AG285" i="11"/>
  <c r="AF285" i="11"/>
  <c r="AE285" i="11"/>
  <c r="AD285" i="11"/>
  <c r="AC285" i="11"/>
  <c r="AB285" i="11"/>
  <c r="AA285" i="11"/>
  <c r="Z285" i="11"/>
  <c r="Y285" i="11"/>
  <c r="X285" i="11"/>
  <c r="W285" i="11"/>
  <c r="V285" i="11"/>
  <c r="U285" i="11"/>
  <c r="T285" i="11"/>
  <c r="S285" i="11"/>
  <c r="R285" i="11"/>
  <c r="Q285" i="11"/>
  <c r="P285" i="11"/>
  <c r="O285" i="11"/>
  <c r="N285" i="11"/>
  <c r="M285" i="11"/>
  <c r="L285" i="11"/>
  <c r="K285" i="11"/>
  <c r="J285" i="11"/>
  <c r="I285" i="11"/>
  <c r="H285" i="11"/>
  <c r="G285" i="11"/>
  <c r="BK284" i="11"/>
  <c r="BJ284" i="11"/>
  <c r="BI284" i="11"/>
  <c r="BH284" i="11"/>
  <c r="BG284" i="11"/>
  <c r="BF284" i="11"/>
  <c r="BE284" i="11"/>
  <c r="BD284" i="11"/>
  <c r="BC284" i="11"/>
  <c r="BB284" i="11"/>
  <c r="BA284" i="11"/>
  <c r="AZ284" i="11"/>
  <c r="AY284" i="11"/>
  <c r="AX284" i="11"/>
  <c r="AW284" i="11"/>
  <c r="AV284" i="11"/>
  <c r="AU284" i="11"/>
  <c r="AT284" i="11"/>
  <c r="AS284" i="11"/>
  <c r="AR284" i="11"/>
  <c r="AQ284" i="11"/>
  <c r="AP284" i="11"/>
  <c r="AO284" i="11"/>
  <c r="AN284" i="11"/>
  <c r="AM284" i="11"/>
  <c r="AL284" i="11"/>
  <c r="AK284" i="11"/>
  <c r="AJ284" i="11"/>
  <c r="AI284" i="11"/>
  <c r="AH284" i="11"/>
  <c r="AG284" i="11"/>
  <c r="AF284" i="11"/>
  <c r="AE284" i="11"/>
  <c r="AD284" i="11"/>
  <c r="AC284" i="11"/>
  <c r="AB284" i="11"/>
  <c r="AA284" i="11"/>
  <c r="Z284" i="11"/>
  <c r="Y284" i="11"/>
  <c r="X284" i="11"/>
  <c r="W284" i="11"/>
  <c r="V284" i="11"/>
  <c r="U284" i="11"/>
  <c r="T284" i="11"/>
  <c r="S284" i="11"/>
  <c r="R284" i="11"/>
  <c r="Q284" i="11"/>
  <c r="P284" i="11"/>
  <c r="O284" i="11"/>
  <c r="N284" i="11"/>
  <c r="M284" i="11"/>
  <c r="L284" i="11"/>
  <c r="K284" i="11"/>
  <c r="J284" i="11"/>
  <c r="I284" i="11"/>
  <c r="H284" i="11"/>
  <c r="G284" i="11"/>
  <c r="C284" i="11" s="1"/>
  <c r="D111" i="11" s="1"/>
  <c r="BK283" i="11"/>
  <c r="BJ283" i="11"/>
  <c r="BI283" i="11"/>
  <c r="BH283" i="11"/>
  <c r="BG283" i="11"/>
  <c r="BF283" i="11"/>
  <c r="BE283" i="11"/>
  <c r="BD283" i="11"/>
  <c r="BC283" i="11"/>
  <c r="BB283" i="11"/>
  <c r="BA283" i="11"/>
  <c r="AZ283" i="11"/>
  <c r="AY283" i="11"/>
  <c r="AX283" i="11"/>
  <c r="AW283" i="11"/>
  <c r="AV283" i="11"/>
  <c r="AU283" i="11"/>
  <c r="AT283" i="11"/>
  <c r="AS283" i="11"/>
  <c r="AR283" i="11"/>
  <c r="AQ283" i="11"/>
  <c r="AP283" i="11"/>
  <c r="AO283" i="11"/>
  <c r="AN283" i="11"/>
  <c r="AM283" i="11"/>
  <c r="AL283" i="11"/>
  <c r="AK283" i="11"/>
  <c r="AJ283" i="11"/>
  <c r="AI283" i="11"/>
  <c r="AH283" i="11"/>
  <c r="AG283" i="11"/>
  <c r="AF283" i="11"/>
  <c r="AE283" i="11"/>
  <c r="AD283" i="11"/>
  <c r="AC283" i="11"/>
  <c r="AB283" i="11"/>
  <c r="AA283" i="11"/>
  <c r="Z283" i="11"/>
  <c r="Y283" i="11"/>
  <c r="X283" i="11"/>
  <c r="W283" i="11"/>
  <c r="V283" i="11"/>
  <c r="U283" i="11"/>
  <c r="T283" i="11"/>
  <c r="S283" i="11"/>
  <c r="R283" i="11"/>
  <c r="Q283" i="11"/>
  <c r="P283" i="11"/>
  <c r="O283" i="11"/>
  <c r="N283" i="11"/>
  <c r="M283" i="11"/>
  <c r="L283" i="11"/>
  <c r="K283" i="11"/>
  <c r="J283" i="11"/>
  <c r="I283" i="11"/>
  <c r="H283" i="11"/>
  <c r="G283" i="11"/>
  <c r="BK282" i="11"/>
  <c r="BJ282" i="11"/>
  <c r="BI282" i="11"/>
  <c r="BH282" i="11"/>
  <c r="BG282" i="11"/>
  <c r="BF282" i="11"/>
  <c r="BE282" i="11"/>
  <c r="BD282" i="11"/>
  <c r="BC282" i="11"/>
  <c r="BB282" i="11"/>
  <c r="BA282" i="11"/>
  <c r="AZ282" i="11"/>
  <c r="AY282" i="11"/>
  <c r="AX282" i="11"/>
  <c r="AW282" i="11"/>
  <c r="AV282" i="11"/>
  <c r="AU282" i="11"/>
  <c r="AT282" i="11"/>
  <c r="AS282" i="11"/>
  <c r="AR282" i="11"/>
  <c r="AQ282" i="11"/>
  <c r="AP282" i="11"/>
  <c r="AO282" i="11"/>
  <c r="AN282" i="11"/>
  <c r="AM282" i="11"/>
  <c r="AL282" i="11"/>
  <c r="AK282" i="11"/>
  <c r="AJ282" i="11"/>
  <c r="AI282" i="11"/>
  <c r="AH282" i="11"/>
  <c r="AG282" i="11"/>
  <c r="AF282" i="11"/>
  <c r="AE282" i="11"/>
  <c r="AD282" i="11"/>
  <c r="AC282" i="11"/>
  <c r="AB282" i="11"/>
  <c r="AA282" i="11"/>
  <c r="Z282" i="11"/>
  <c r="Y282" i="11"/>
  <c r="X282" i="11"/>
  <c r="W282" i="11"/>
  <c r="V282" i="11"/>
  <c r="U282" i="11"/>
  <c r="T282" i="11"/>
  <c r="S282" i="11"/>
  <c r="R282" i="11"/>
  <c r="Q282" i="11"/>
  <c r="P282" i="11"/>
  <c r="O282" i="11"/>
  <c r="N282" i="11"/>
  <c r="M282" i="11"/>
  <c r="L282" i="11"/>
  <c r="K282" i="11"/>
  <c r="J282" i="11"/>
  <c r="I282" i="11"/>
  <c r="H282" i="11"/>
  <c r="G282" i="11"/>
  <c r="BK281" i="11"/>
  <c r="BJ281" i="11"/>
  <c r="BI281" i="11"/>
  <c r="BH281" i="11"/>
  <c r="BG281" i="11"/>
  <c r="BF281" i="11"/>
  <c r="BE281" i="11"/>
  <c r="BD281" i="11"/>
  <c r="BC281" i="11"/>
  <c r="BB281" i="11"/>
  <c r="BA281" i="11"/>
  <c r="AZ281" i="11"/>
  <c r="AY281" i="11"/>
  <c r="AX281" i="11"/>
  <c r="AW281" i="11"/>
  <c r="AV281" i="11"/>
  <c r="AU281" i="11"/>
  <c r="AT281" i="11"/>
  <c r="AS281" i="11"/>
  <c r="AR281" i="11"/>
  <c r="AQ281" i="11"/>
  <c r="AP281" i="11"/>
  <c r="AO281" i="11"/>
  <c r="AN281" i="11"/>
  <c r="AM281" i="11"/>
  <c r="AL281" i="11"/>
  <c r="AK281" i="11"/>
  <c r="AJ281" i="11"/>
  <c r="AI281" i="11"/>
  <c r="AH281" i="11"/>
  <c r="AG281" i="11"/>
  <c r="AF281" i="11"/>
  <c r="AE281" i="11"/>
  <c r="AD281" i="11"/>
  <c r="AC281" i="11"/>
  <c r="AB281" i="11"/>
  <c r="AA281" i="11"/>
  <c r="Z281" i="11"/>
  <c r="Y281" i="11"/>
  <c r="X281" i="11"/>
  <c r="W281" i="11"/>
  <c r="V281" i="11"/>
  <c r="U281" i="11"/>
  <c r="T281" i="11"/>
  <c r="S281" i="11"/>
  <c r="R281" i="11"/>
  <c r="Q281" i="11"/>
  <c r="P281" i="11"/>
  <c r="O281" i="11"/>
  <c r="N281" i="11"/>
  <c r="M281" i="11"/>
  <c r="L281" i="11"/>
  <c r="K281" i="11"/>
  <c r="J281" i="11"/>
  <c r="I281" i="11"/>
  <c r="H281" i="11"/>
  <c r="G281" i="11"/>
  <c r="BK280" i="11"/>
  <c r="BJ280" i="11"/>
  <c r="BI280" i="11"/>
  <c r="BH280" i="11"/>
  <c r="BG280" i="11"/>
  <c r="BF280" i="11"/>
  <c r="BE280" i="11"/>
  <c r="BD280" i="11"/>
  <c r="BC280" i="11"/>
  <c r="BB280" i="11"/>
  <c r="BA280" i="11"/>
  <c r="AZ280" i="11"/>
  <c r="AY280" i="11"/>
  <c r="AX280" i="11"/>
  <c r="AW280" i="11"/>
  <c r="AV280" i="11"/>
  <c r="AU280" i="11"/>
  <c r="AT280" i="11"/>
  <c r="AS280" i="11"/>
  <c r="AR280" i="11"/>
  <c r="AQ280" i="11"/>
  <c r="AP280" i="11"/>
  <c r="AO280" i="11"/>
  <c r="AN280" i="11"/>
  <c r="AM280" i="11"/>
  <c r="AL280" i="11"/>
  <c r="AK280" i="11"/>
  <c r="AJ280" i="11"/>
  <c r="AI280" i="11"/>
  <c r="AH280" i="11"/>
  <c r="AG280" i="11"/>
  <c r="AF280" i="11"/>
  <c r="AE280" i="11"/>
  <c r="AD280" i="11"/>
  <c r="AC280" i="11"/>
  <c r="AB280" i="11"/>
  <c r="AA280" i="11"/>
  <c r="Z280" i="11"/>
  <c r="Y280" i="11"/>
  <c r="X280" i="11"/>
  <c r="W280" i="11"/>
  <c r="V280" i="11"/>
  <c r="U280" i="11"/>
  <c r="T280" i="11"/>
  <c r="S280" i="11"/>
  <c r="R280" i="11"/>
  <c r="Q280" i="11"/>
  <c r="P280" i="11"/>
  <c r="O280" i="11"/>
  <c r="N280" i="11"/>
  <c r="M280" i="11"/>
  <c r="L280" i="11"/>
  <c r="C280" i="11" s="1"/>
  <c r="D107" i="11" s="1"/>
  <c r="K280" i="11"/>
  <c r="J280" i="11"/>
  <c r="I280" i="11"/>
  <c r="H280" i="11"/>
  <c r="G280" i="11"/>
  <c r="BK279" i="11"/>
  <c r="BJ279" i="11"/>
  <c r="BI279" i="11"/>
  <c r="BH279" i="11"/>
  <c r="BG279" i="11"/>
  <c r="BF279" i="11"/>
  <c r="BE279" i="11"/>
  <c r="BD279" i="11"/>
  <c r="BC279" i="11"/>
  <c r="BB279" i="11"/>
  <c r="BA279" i="11"/>
  <c r="AZ279" i="11"/>
  <c r="AY279" i="11"/>
  <c r="AX279" i="11"/>
  <c r="AW279" i="11"/>
  <c r="AV279" i="11"/>
  <c r="AU279" i="11"/>
  <c r="AT279" i="11"/>
  <c r="AS279" i="11"/>
  <c r="AR279" i="11"/>
  <c r="AQ279" i="11"/>
  <c r="AP279" i="11"/>
  <c r="AO279" i="11"/>
  <c r="AN279" i="11"/>
  <c r="AM279" i="11"/>
  <c r="AL279" i="11"/>
  <c r="AK279" i="11"/>
  <c r="AJ279" i="11"/>
  <c r="AI279" i="11"/>
  <c r="AH279" i="11"/>
  <c r="AG279" i="11"/>
  <c r="AF279" i="11"/>
  <c r="AE279" i="11"/>
  <c r="AD279" i="11"/>
  <c r="AC279" i="11"/>
  <c r="AB279" i="11"/>
  <c r="AA279" i="11"/>
  <c r="Z279" i="11"/>
  <c r="Y279" i="11"/>
  <c r="X279" i="11"/>
  <c r="W279" i="11"/>
  <c r="V279" i="11"/>
  <c r="U279" i="11"/>
  <c r="T279" i="11"/>
  <c r="S279" i="11"/>
  <c r="R279" i="11"/>
  <c r="Q279" i="11"/>
  <c r="P279" i="11"/>
  <c r="O279" i="11"/>
  <c r="N279" i="11"/>
  <c r="M279" i="11"/>
  <c r="L279" i="11"/>
  <c r="C279" i="11" s="1"/>
  <c r="D106" i="11" s="1"/>
  <c r="K279" i="11"/>
  <c r="J279" i="11"/>
  <c r="I279" i="11"/>
  <c r="H279" i="11"/>
  <c r="G279" i="11"/>
  <c r="BK278" i="11"/>
  <c r="BJ278" i="11"/>
  <c r="BI278" i="11"/>
  <c r="BH278" i="11"/>
  <c r="BG278" i="11"/>
  <c r="BF278" i="11"/>
  <c r="BE278" i="11"/>
  <c r="BD278" i="11"/>
  <c r="BC278" i="11"/>
  <c r="BB278" i="11"/>
  <c r="BA278" i="11"/>
  <c r="AZ278" i="11"/>
  <c r="AY278" i="11"/>
  <c r="AX278" i="11"/>
  <c r="AW278" i="11"/>
  <c r="AV278" i="11"/>
  <c r="AU278" i="11"/>
  <c r="AT278" i="11"/>
  <c r="AS278" i="11"/>
  <c r="AR278" i="11"/>
  <c r="AQ278" i="11"/>
  <c r="AP278" i="11"/>
  <c r="AO278" i="11"/>
  <c r="AN278" i="11"/>
  <c r="AM278" i="11"/>
  <c r="AL278" i="11"/>
  <c r="AK278" i="11"/>
  <c r="AJ278" i="11"/>
  <c r="AI278" i="11"/>
  <c r="AH278" i="11"/>
  <c r="AG278" i="11"/>
  <c r="AF278" i="11"/>
  <c r="AE278" i="11"/>
  <c r="AD278" i="11"/>
  <c r="AC278" i="11"/>
  <c r="AB278" i="11"/>
  <c r="AA278" i="11"/>
  <c r="Z278" i="11"/>
  <c r="Y278" i="11"/>
  <c r="X278" i="11"/>
  <c r="W278" i="11"/>
  <c r="V278" i="11"/>
  <c r="U278" i="11"/>
  <c r="T278" i="11"/>
  <c r="S278" i="11"/>
  <c r="R278" i="11"/>
  <c r="Q278" i="11"/>
  <c r="P278" i="11"/>
  <c r="O278" i="11"/>
  <c r="N278" i="11"/>
  <c r="M278" i="11"/>
  <c r="L278" i="11"/>
  <c r="K278" i="11"/>
  <c r="J278" i="11"/>
  <c r="I278" i="11"/>
  <c r="H278" i="11"/>
  <c r="G278" i="11"/>
  <c r="BK277" i="11"/>
  <c r="BJ277" i="11"/>
  <c r="BI277" i="11"/>
  <c r="BH277" i="11"/>
  <c r="BG277" i="11"/>
  <c r="BF277" i="11"/>
  <c r="BE277" i="11"/>
  <c r="BD277" i="11"/>
  <c r="BC277" i="11"/>
  <c r="BB277" i="11"/>
  <c r="BA277" i="11"/>
  <c r="AZ277" i="11"/>
  <c r="AY277" i="11"/>
  <c r="AX277" i="11"/>
  <c r="AW277" i="11"/>
  <c r="AV277" i="11"/>
  <c r="AU277" i="11"/>
  <c r="AT277" i="11"/>
  <c r="AS277" i="11"/>
  <c r="AR277" i="11"/>
  <c r="AQ277" i="11"/>
  <c r="AP277" i="11"/>
  <c r="AO277" i="11"/>
  <c r="AN277" i="11"/>
  <c r="AM277" i="11"/>
  <c r="AL277" i="11"/>
  <c r="AK277" i="11"/>
  <c r="AJ277" i="11"/>
  <c r="AI277" i="11"/>
  <c r="AH277" i="11"/>
  <c r="AG277" i="11"/>
  <c r="AF277" i="11"/>
  <c r="AE277" i="11"/>
  <c r="AD277" i="11"/>
  <c r="AC277" i="11"/>
  <c r="AB277" i="11"/>
  <c r="AA277" i="11"/>
  <c r="Z277" i="11"/>
  <c r="Y277" i="11"/>
  <c r="X277" i="11"/>
  <c r="W277" i="11"/>
  <c r="V277" i="11"/>
  <c r="U277" i="11"/>
  <c r="T277" i="11"/>
  <c r="S277" i="11"/>
  <c r="R277" i="11"/>
  <c r="Q277" i="11"/>
  <c r="P277" i="11"/>
  <c r="O277" i="11"/>
  <c r="N277" i="11"/>
  <c r="M277" i="11"/>
  <c r="L277" i="11"/>
  <c r="K277" i="11"/>
  <c r="J277" i="11"/>
  <c r="I277" i="11"/>
  <c r="H277" i="11"/>
  <c r="G277" i="11"/>
  <c r="BK276" i="11"/>
  <c r="BJ276" i="11"/>
  <c r="BI276" i="11"/>
  <c r="BH276" i="11"/>
  <c r="BG276" i="11"/>
  <c r="BF276" i="11"/>
  <c r="BE276" i="11"/>
  <c r="BD276" i="11"/>
  <c r="BC276" i="11"/>
  <c r="BB276" i="11"/>
  <c r="BA276" i="11"/>
  <c r="AZ276" i="11"/>
  <c r="AY276" i="11"/>
  <c r="AX276" i="11"/>
  <c r="AW276" i="11"/>
  <c r="AV276" i="11"/>
  <c r="AU276" i="11"/>
  <c r="AT276" i="11"/>
  <c r="AS276" i="11"/>
  <c r="AR276" i="11"/>
  <c r="AQ276" i="11"/>
  <c r="AP276" i="11"/>
  <c r="AO276" i="11"/>
  <c r="AN276" i="11"/>
  <c r="AM276" i="11"/>
  <c r="AL276" i="11"/>
  <c r="AK276" i="11"/>
  <c r="AJ276" i="11"/>
  <c r="AI276" i="11"/>
  <c r="AH276" i="11"/>
  <c r="AG276" i="11"/>
  <c r="AF276" i="11"/>
  <c r="AE276" i="11"/>
  <c r="AD276" i="11"/>
  <c r="AC276" i="11"/>
  <c r="AB276" i="11"/>
  <c r="AA276" i="11"/>
  <c r="Z276" i="11"/>
  <c r="Y276" i="11"/>
  <c r="X276" i="11"/>
  <c r="W276" i="11"/>
  <c r="V276" i="11"/>
  <c r="U276" i="11"/>
  <c r="T276" i="11"/>
  <c r="S276" i="11"/>
  <c r="R276" i="11"/>
  <c r="Q276" i="11"/>
  <c r="P276" i="11"/>
  <c r="O276" i="11"/>
  <c r="N276" i="11"/>
  <c r="M276" i="11"/>
  <c r="L276" i="11"/>
  <c r="K276" i="11"/>
  <c r="J276" i="11"/>
  <c r="I276" i="11"/>
  <c r="H276" i="11"/>
  <c r="G276" i="11"/>
  <c r="BK275" i="11"/>
  <c r="BJ275" i="11"/>
  <c r="BI275" i="11"/>
  <c r="BH275" i="11"/>
  <c r="BG275" i="11"/>
  <c r="BF275" i="11"/>
  <c r="BE275" i="11"/>
  <c r="BD275" i="11"/>
  <c r="BC275" i="11"/>
  <c r="BB275" i="11"/>
  <c r="BA275" i="11"/>
  <c r="AZ275" i="11"/>
  <c r="AY275" i="11"/>
  <c r="AX275" i="11"/>
  <c r="AW275" i="11"/>
  <c r="AV275" i="11"/>
  <c r="AU275" i="11"/>
  <c r="AT275" i="11"/>
  <c r="AS275" i="11"/>
  <c r="AR275" i="11"/>
  <c r="AQ275" i="11"/>
  <c r="AP275" i="11"/>
  <c r="AO275" i="11"/>
  <c r="AN275" i="11"/>
  <c r="AM275" i="11"/>
  <c r="AL275" i="11"/>
  <c r="AK275" i="11"/>
  <c r="AJ275" i="11"/>
  <c r="AI275" i="11"/>
  <c r="AH275" i="11"/>
  <c r="AG275" i="11"/>
  <c r="AF275" i="11"/>
  <c r="AE275" i="11"/>
  <c r="AD275" i="11"/>
  <c r="AC275" i="11"/>
  <c r="AB275" i="11"/>
  <c r="AA275" i="11"/>
  <c r="Z275" i="11"/>
  <c r="Y275" i="11"/>
  <c r="X275" i="11"/>
  <c r="W275" i="11"/>
  <c r="V275" i="11"/>
  <c r="U275" i="11"/>
  <c r="T275" i="11"/>
  <c r="S275" i="11"/>
  <c r="R275" i="11"/>
  <c r="Q275" i="11"/>
  <c r="P275" i="11"/>
  <c r="O275" i="11"/>
  <c r="N275" i="11"/>
  <c r="M275" i="11"/>
  <c r="L275" i="11"/>
  <c r="K275" i="11"/>
  <c r="J275" i="11"/>
  <c r="I275" i="11"/>
  <c r="C275" i="11" s="1"/>
  <c r="D102" i="11" s="1"/>
  <c r="H275" i="11"/>
  <c r="G275" i="11"/>
  <c r="BK274" i="11"/>
  <c r="BJ274" i="11"/>
  <c r="BI274" i="11"/>
  <c r="BH274" i="11"/>
  <c r="BG274" i="11"/>
  <c r="BF274" i="11"/>
  <c r="BE274" i="11"/>
  <c r="BD274" i="11"/>
  <c r="BC274" i="11"/>
  <c r="BB274" i="11"/>
  <c r="BA274" i="11"/>
  <c r="AZ274" i="11"/>
  <c r="AY274" i="11"/>
  <c r="AX274" i="11"/>
  <c r="AW274" i="11"/>
  <c r="AV274" i="11"/>
  <c r="AU274" i="11"/>
  <c r="AT274" i="11"/>
  <c r="AS274" i="11"/>
  <c r="AR274" i="11"/>
  <c r="AQ274" i="11"/>
  <c r="AP274" i="11"/>
  <c r="AO274" i="11"/>
  <c r="AN274" i="11"/>
  <c r="AM274" i="11"/>
  <c r="AL274" i="11"/>
  <c r="AK274" i="11"/>
  <c r="AJ274" i="11"/>
  <c r="AI274" i="11"/>
  <c r="AH274" i="11"/>
  <c r="AG274" i="11"/>
  <c r="AF274" i="11"/>
  <c r="AE274" i="11"/>
  <c r="AD274" i="11"/>
  <c r="AC274" i="11"/>
  <c r="AB274" i="11"/>
  <c r="AA274" i="11"/>
  <c r="Z274" i="11"/>
  <c r="Y274" i="11"/>
  <c r="X274" i="11"/>
  <c r="W274" i="11"/>
  <c r="V274" i="11"/>
  <c r="U274" i="11"/>
  <c r="T274" i="11"/>
  <c r="S274" i="11"/>
  <c r="R274" i="11"/>
  <c r="Q274" i="11"/>
  <c r="P274" i="11"/>
  <c r="O274" i="11"/>
  <c r="N274" i="11"/>
  <c r="M274" i="11"/>
  <c r="L274" i="11"/>
  <c r="K274" i="11"/>
  <c r="J274" i="11"/>
  <c r="I274" i="11"/>
  <c r="H274" i="11"/>
  <c r="G274" i="11"/>
  <c r="BK273" i="11"/>
  <c r="BJ273" i="11"/>
  <c r="BI273" i="11"/>
  <c r="BH273" i="11"/>
  <c r="BG273" i="11"/>
  <c r="BF273" i="11"/>
  <c r="BE273" i="11"/>
  <c r="BD273" i="11"/>
  <c r="BC273" i="11"/>
  <c r="BB273" i="11"/>
  <c r="BA273" i="11"/>
  <c r="AZ273" i="11"/>
  <c r="AY273" i="11"/>
  <c r="AX273" i="11"/>
  <c r="AW273" i="11"/>
  <c r="AV273" i="11"/>
  <c r="AU273" i="11"/>
  <c r="AT273" i="11"/>
  <c r="AS273" i="11"/>
  <c r="AR273" i="11"/>
  <c r="AQ273" i="11"/>
  <c r="AP273" i="11"/>
  <c r="AO273" i="11"/>
  <c r="AN273" i="11"/>
  <c r="AM273" i="11"/>
  <c r="AL273" i="11"/>
  <c r="AK273" i="11"/>
  <c r="AJ273" i="11"/>
  <c r="AI273" i="11"/>
  <c r="AH273" i="11"/>
  <c r="AG273" i="11"/>
  <c r="AF273" i="11"/>
  <c r="AE273" i="11"/>
  <c r="AD273" i="11"/>
  <c r="AC273" i="11"/>
  <c r="AB273" i="11"/>
  <c r="AA273" i="11"/>
  <c r="Z273" i="11"/>
  <c r="Y273" i="11"/>
  <c r="X273" i="11"/>
  <c r="W273" i="11"/>
  <c r="V273" i="11"/>
  <c r="U273" i="11"/>
  <c r="T273" i="11"/>
  <c r="S273" i="11"/>
  <c r="R273" i="11"/>
  <c r="Q273" i="11"/>
  <c r="P273" i="11"/>
  <c r="O273" i="11"/>
  <c r="N273" i="11"/>
  <c r="M273" i="11"/>
  <c r="L273" i="11"/>
  <c r="K273" i="11"/>
  <c r="J273" i="11"/>
  <c r="I273" i="11"/>
  <c r="H273" i="11"/>
  <c r="G273" i="11"/>
  <c r="BK272" i="11"/>
  <c r="BJ272" i="11"/>
  <c r="BI272" i="11"/>
  <c r="BH272" i="11"/>
  <c r="BG272" i="11"/>
  <c r="BF272" i="11"/>
  <c r="BE272" i="11"/>
  <c r="BD272" i="11"/>
  <c r="BC272" i="11"/>
  <c r="BB272" i="11"/>
  <c r="BA272" i="11"/>
  <c r="AZ272" i="11"/>
  <c r="AY272" i="11"/>
  <c r="AX272" i="11"/>
  <c r="AW272" i="11"/>
  <c r="AV272" i="11"/>
  <c r="AU272" i="11"/>
  <c r="AT272" i="11"/>
  <c r="AS272" i="11"/>
  <c r="AR272" i="11"/>
  <c r="AQ272" i="11"/>
  <c r="AP272" i="11"/>
  <c r="AO272" i="11"/>
  <c r="AN272" i="11"/>
  <c r="AM272" i="11"/>
  <c r="AL272" i="11"/>
  <c r="AK272" i="11"/>
  <c r="AJ272" i="11"/>
  <c r="AI272" i="11"/>
  <c r="AH272" i="11"/>
  <c r="AG272" i="11"/>
  <c r="AF272" i="11"/>
  <c r="AE272" i="11"/>
  <c r="AD272" i="11"/>
  <c r="AC272" i="11"/>
  <c r="AB272" i="11"/>
  <c r="AA272" i="11"/>
  <c r="Z272" i="11"/>
  <c r="Y272" i="11"/>
  <c r="X272" i="11"/>
  <c r="W272" i="11"/>
  <c r="V272" i="11"/>
  <c r="U272" i="11"/>
  <c r="T272" i="11"/>
  <c r="S272" i="11"/>
  <c r="R272" i="11"/>
  <c r="Q272" i="11"/>
  <c r="P272" i="11"/>
  <c r="O272" i="11"/>
  <c r="N272" i="11"/>
  <c r="M272" i="11"/>
  <c r="L272" i="11"/>
  <c r="K272" i="11"/>
  <c r="J272" i="11"/>
  <c r="I272" i="11"/>
  <c r="H272" i="11"/>
  <c r="G272" i="11"/>
  <c r="BK271" i="11"/>
  <c r="BJ271" i="11"/>
  <c r="BI271" i="11"/>
  <c r="BH271" i="11"/>
  <c r="BG271" i="11"/>
  <c r="BF271" i="11"/>
  <c r="BE271" i="11"/>
  <c r="BD271" i="11"/>
  <c r="BC271" i="11"/>
  <c r="BB271" i="11"/>
  <c r="BA271" i="11"/>
  <c r="AZ271" i="11"/>
  <c r="AY271" i="11"/>
  <c r="AX271" i="11"/>
  <c r="AW271" i="11"/>
  <c r="AV271" i="11"/>
  <c r="AU271" i="11"/>
  <c r="AT271" i="11"/>
  <c r="AS271" i="11"/>
  <c r="AR271" i="11"/>
  <c r="AQ271" i="11"/>
  <c r="AP271" i="11"/>
  <c r="AO271" i="11"/>
  <c r="AN271" i="11"/>
  <c r="AM271" i="11"/>
  <c r="AL271" i="11"/>
  <c r="AK271" i="11"/>
  <c r="AJ271" i="11"/>
  <c r="AI271" i="11"/>
  <c r="AH271" i="11"/>
  <c r="AG271" i="11"/>
  <c r="AF271" i="11"/>
  <c r="AE271" i="11"/>
  <c r="AD271" i="11"/>
  <c r="AC271" i="11"/>
  <c r="AB271" i="11"/>
  <c r="AA271" i="11"/>
  <c r="Z271" i="11"/>
  <c r="Y271" i="11"/>
  <c r="X271" i="11"/>
  <c r="W271" i="11"/>
  <c r="V271" i="11"/>
  <c r="U271" i="11"/>
  <c r="T271" i="11"/>
  <c r="S271" i="11"/>
  <c r="R271" i="11"/>
  <c r="Q271" i="11"/>
  <c r="P271" i="11"/>
  <c r="O271" i="11"/>
  <c r="N271" i="11"/>
  <c r="M271" i="11"/>
  <c r="L271" i="11"/>
  <c r="K271" i="11"/>
  <c r="J271" i="11"/>
  <c r="I271" i="11"/>
  <c r="H271" i="11"/>
  <c r="G271" i="11"/>
  <c r="BK270" i="11"/>
  <c r="BJ270" i="11"/>
  <c r="BI270" i="11"/>
  <c r="BH270" i="11"/>
  <c r="BG270" i="11"/>
  <c r="BF270" i="11"/>
  <c r="BE270" i="11"/>
  <c r="BD270" i="11"/>
  <c r="BC270" i="11"/>
  <c r="BB270" i="11"/>
  <c r="BA270" i="11"/>
  <c r="AZ270" i="11"/>
  <c r="AY270" i="11"/>
  <c r="AX270" i="11"/>
  <c r="AW270" i="11"/>
  <c r="AV270" i="11"/>
  <c r="AU270" i="11"/>
  <c r="AT270" i="11"/>
  <c r="AS270" i="11"/>
  <c r="AR270" i="11"/>
  <c r="AQ270" i="11"/>
  <c r="AP270" i="11"/>
  <c r="AO270" i="11"/>
  <c r="AN270" i="11"/>
  <c r="AM270" i="11"/>
  <c r="AL270" i="11"/>
  <c r="AK270" i="11"/>
  <c r="AJ270" i="11"/>
  <c r="AI270" i="11"/>
  <c r="AH270" i="11"/>
  <c r="AG270" i="11"/>
  <c r="AF270" i="11"/>
  <c r="AE270" i="11"/>
  <c r="AD270" i="11"/>
  <c r="AC270" i="11"/>
  <c r="AB270" i="11"/>
  <c r="AA270" i="11"/>
  <c r="Z270" i="11"/>
  <c r="Y270" i="11"/>
  <c r="X270" i="11"/>
  <c r="W270" i="11"/>
  <c r="V270" i="11"/>
  <c r="U270" i="11"/>
  <c r="T270" i="11"/>
  <c r="S270" i="11"/>
  <c r="R270" i="11"/>
  <c r="Q270" i="11"/>
  <c r="P270" i="11"/>
  <c r="O270" i="11"/>
  <c r="N270" i="11"/>
  <c r="M270" i="11"/>
  <c r="L270" i="11"/>
  <c r="K270" i="11"/>
  <c r="J270" i="11"/>
  <c r="I270" i="11"/>
  <c r="H270" i="11"/>
  <c r="G270" i="11"/>
  <c r="BK269" i="11"/>
  <c r="BJ269" i="11"/>
  <c r="BI269" i="11"/>
  <c r="BH269" i="11"/>
  <c r="BG269" i="11"/>
  <c r="BF269" i="11"/>
  <c r="BE269" i="11"/>
  <c r="BD269" i="11"/>
  <c r="BC269" i="11"/>
  <c r="BB269" i="11"/>
  <c r="BA269" i="11"/>
  <c r="AZ269" i="11"/>
  <c r="AY269" i="11"/>
  <c r="AX269" i="11"/>
  <c r="AW269" i="11"/>
  <c r="AV269" i="11"/>
  <c r="AU269" i="11"/>
  <c r="AT269" i="11"/>
  <c r="AS269" i="11"/>
  <c r="AR269" i="11"/>
  <c r="AQ269" i="11"/>
  <c r="AP269" i="11"/>
  <c r="AO269" i="11"/>
  <c r="AN269" i="11"/>
  <c r="AM269" i="11"/>
  <c r="AL269" i="11"/>
  <c r="AK269" i="11"/>
  <c r="AJ269" i="11"/>
  <c r="AI269" i="11"/>
  <c r="AH269" i="11"/>
  <c r="AG269" i="11"/>
  <c r="AF269" i="11"/>
  <c r="AE269" i="11"/>
  <c r="AD269" i="11"/>
  <c r="AC269" i="11"/>
  <c r="AB269" i="11"/>
  <c r="AA269" i="11"/>
  <c r="Z269" i="11"/>
  <c r="Y269" i="11"/>
  <c r="X269" i="11"/>
  <c r="W269" i="11"/>
  <c r="V269" i="11"/>
  <c r="U269" i="11"/>
  <c r="T269" i="11"/>
  <c r="S269" i="11"/>
  <c r="R269" i="11"/>
  <c r="Q269" i="11"/>
  <c r="P269" i="11"/>
  <c r="O269" i="11"/>
  <c r="N269" i="11"/>
  <c r="M269" i="11"/>
  <c r="L269" i="11"/>
  <c r="K269" i="11"/>
  <c r="J269" i="11"/>
  <c r="I269" i="11"/>
  <c r="H269" i="11"/>
  <c r="G269" i="11"/>
  <c r="BK268" i="11"/>
  <c r="BJ268" i="11"/>
  <c r="BI268" i="11"/>
  <c r="BH268" i="11"/>
  <c r="BG268" i="11"/>
  <c r="BF268" i="11"/>
  <c r="BE268" i="11"/>
  <c r="BD268" i="11"/>
  <c r="BC268" i="11"/>
  <c r="BB268" i="11"/>
  <c r="BA268" i="11"/>
  <c r="AZ268" i="11"/>
  <c r="AY268" i="11"/>
  <c r="AX268" i="11"/>
  <c r="AW268" i="11"/>
  <c r="AV268" i="11"/>
  <c r="AU268" i="11"/>
  <c r="AT268" i="11"/>
  <c r="AS268" i="11"/>
  <c r="AR268" i="11"/>
  <c r="AQ268" i="11"/>
  <c r="AP268" i="11"/>
  <c r="AO268" i="11"/>
  <c r="AN268" i="11"/>
  <c r="AM268" i="11"/>
  <c r="AL268" i="11"/>
  <c r="AK268" i="11"/>
  <c r="AJ268" i="11"/>
  <c r="AI268" i="11"/>
  <c r="AH268" i="11"/>
  <c r="AG268" i="11"/>
  <c r="AF268" i="11"/>
  <c r="AE268" i="11"/>
  <c r="AD268" i="11"/>
  <c r="AC268" i="11"/>
  <c r="AB268" i="11"/>
  <c r="AA268" i="11"/>
  <c r="Z268" i="11"/>
  <c r="Y268" i="11"/>
  <c r="X268" i="11"/>
  <c r="W268" i="11"/>
  <c r="V268" i="11"/>
  <c r="U268" i="11"/>
  <c r="T268" i="11"/>
  <c r="S268" i="11"/>
  <c r="R268" i="11"/>
  <c r="Q268" i="11"/>
  <c r="P268" i="11"/>
  <c r="O268" i="11"/>
  <c r="N268" i="11"/>
  <c r="M268" i="11"/>
  <c r="L268" i="11"/>
  <c r="K268" i="11"/>
  <c r="J268" i="11"/>
  <c r="I268" i="11"/>
  <c r="H268" i="11"/>
  <c r="G268" i="11"/>
  <c r="BK267" i="11"/>
  <c r="BJ267" i="11"/>
  <c r="BI267" i="11"/>
  <c r="BH267" i="11"/>
  <c r="BG267" i="11"/>
  <c r="BF267" i="11"/>
  <c r="BE267" i="11"/>
  <c r="BD267" i="11"/>
  <c r="BC267" i="11"/>
  <c r="BB267" i="11"/>
  <c r="BA267" i="11"/>
  <c r="AZ267" i="11"/>
  <c r="AY267" i="11"/>
  <c r="AX267" i="11"/>
  <c r="AW267" i="11"/>
  <c r="AV267" i="11"/>
  <c r="AU267" i="11"/>
  <c r="AT267" i="11"/>
  <c r="AS267" i="11"/>
  <c r="AR267" i="11"/>
  <c r="AQ267" i="11"/>
  <c r="AP267" i="11"/>
  <c r="AO267" i="11"/>
  <c r="AN267" i="11"/>
  <c r="AM267" i="11"/>
  <c r="AL267" i="11"/>
  <c r="AK267" i="11"/>
  <c r="AJ267" i="11"/>
  <c r="AI267" i="11"/>
  <c r="AH267" i="11"/>
  <c r="AG267" i="11"/>
  <c r="AF267" i="11"/>
  <c r="AE267" i="11"/>
  <c r="AD267" i="11"/>
  <c r="AC267" i="11"/>
  <c r="AB267" i="11"/>
  <c r="AA267" i="11"/>
  <c r="Z267" i="11"/>
  <c r="Y267" i="11"/>
  <c r="X267" i="11"/>
  <c r="W267" i="11"/>
  <c r="V267" i="11"/>
  <c r="U267" i="11"/>
  <c r="T267" i="11"/>
  <c r="S267" i="11"/>
  <c r="R267" i="11"/>
  <c r="Q267" i="11"/>
  <c r="P267" i="11"/>
  <c r="O267" i="11"/>
  <c r="N267" i="11"/>
  <c r="M267" i="11"/>
  <c r="L267" i="11"/>
  <c r="K267" i="11"/>
  <c r="J267" i="11"/>
  <c r="I267" i="11"/>
  <c r="H267" i="11"/>
  <c r="G267" i="11"/>
  <c r="C267" i="11" s="1"/>
  <c r="D94" i="11" s="1"/>
  <c r="BK266" i="11"/>
  <c r="BJ266" i="11"/>
  <c r="BI266" i="11"/>
  <c r="BH266" i="11"/>
  <c r="BG266" i="11"/>
  <c r="BF266" i="11"/>
  <c r="BE266" i="11"/>
  <c r="BD266" i="11"/>
  <c r="BC266" i="11"/>
  <c r="BB266" i="11"/>
  <c r="BA266" i="11"/>
  <c r="AZ266" i="11"/>
  <c r="AY266" i="11"/>
  <c r="AX266" i="11"/>
  <c r="AW266" i="11"/>
  <c r="AV266" i="11"/>
  <c r="AU266" i="11"/>
  <c r="AT266" i="11"/>
  <c r="AS266" i="11"/>
  <c r="AR266" i="11"/>
  <c r="AQ266" i="11"/>
  <c r="AP266" i="11"/>
  <c r="AO266" i="11"/>
  <c r="AN266" i="11"/>
  <c r="AM266" i="11"/>
  <c r="AL266" i="11"/>
  <c r="AK266" i="11"/>
  <c r="AJ266" i="11"/>
  <c r="AI266" i="11"/>
  <c r="AH266" i="11"/>
  <c r="AG266" i="11"/>
  <c r="AF266" i="11"/>
  <c r="AE266" i="11"/>
  <c r="AD266" i="11"/>
  <c r="AC266" i="11"/>
  <c r="AB266" i="11"/>
  <c r="AA266" i="11"/>
  <c r="Z266" i="11"/>
  <c r="Y266" i="11"/>
  <c r="X266" i="11"/>
  <c r="W266" i="11"/>
  <c r="V266" i="11"/>
  <c r="U266" i="11"/>
  <c r="T266" i="11"/>
  <c r="S266" i="11"/>
  <c r="R266" i="11"/>
  <c r="Q266" i="11"/>
  <c r="P266" i="11"/>
  <c r="O266" i="11"/>
  <c r="N266" i="11"/>
  <c r="M266" i="11"/>
  <c r="L266" i="11"/>
  <c r="K266" i="11"/>
  <c r="J266" i="11"/>
  <c r="I266" i="11"/>
  <c r="H266" i="11"/>
  <c r="G266" i="11"/>
  <c r="BK265" i="11"/>
  <c r="BJ265" i="11"/>
  <c r="BI265" i="11"/>
  <c r="BH265" i="11"/>
  <c r="BG265" i="11"/>
  <c r="BF265" i="11"/>
  <c r="BE265" i="11"/>
  <c r="BD265" i="11"/>
  <c r="BC265" i="11"/>
  <c r="BB265" i="11"/>
  <c r="BA265" i="11"/>
  <c r="AZ265" i="11"/>
  <c r="AY265" i="11"/>
  <c r="AX265" i="11"/>
  <c r="AW265" i="11"/>
  <c r="AV265" i="11"/>
  <c r="AU265" i="11"/>
  <c r="AT265" i="11"/>
  <c r="AS265" i="11"/>
  <c r="AR265" i="11"/>
  <c r="AQ265" i="11"/>
  <c r="AP265" i="11"/>
  <c r="AO265" i="11"/>
  <c r="AN265" i="11"/>
  <c r="AM265" i="11"/>
  <c r="AL265" i="11"/>
  <c r="AK265" i="11"/>
  <c r="AJ265" i="11"/>
  <c r="AI265" i="11"/>
  <c r="AH265" i="11"/>
  <c r="AG265" i="11"/>
  <c r="AF265" i="11"/>
  <c r="AE265" i="11"/>
  <c r="AD265" i="11"/>
  <c r="AC265" i="11"/>
  <c r="AB265" i="11"/>
  <c r="AA265" i="11"/>
  <c r="Z265" i="11"/>
  <c r="Y265" i="11"/>
  <c r="X265" i="11"/>
  <c r="W265" i="11"/>
  <c r="V265" i="11"/>
  <c r="U265" i="11"/>
  <c r="T265" i="11"/>
  <c r="S265" i="11"/>
  <c r="R265" i="11"/>
  <c r="Q265" i="11"/>
  <c r="P265" i="11"/>
  <c r="O265" i="11"/>
  <c r="N265" i="11"/>
  <c r="M265" i="11"/>
  <c r="L265" i="11"/>
  <c r="K265" i="11"/>
  <c r="J265" i="11"/>
  <c r="I265" i="11"/>
  <c r="H265" i="11"/>
  <c r="G265" i="11"/>
  <c r="BK264" i="11"/>
  <c r="BJ264" i="11"/>
  <c r="BI264" i="11"/>
  <c r="BH264" i="11"/>
  <c r="BG264" i="11"/>
  <c r="BF264" i="11"/>
  <c r="BE264" i="11"/>
  <c r="BD264" i="11"/>
  <c r="BC264" i="11"/>
  <c r="BB264" i="11"/>
  <c r="BA264" i="11"/>
  <c r="AZ264" i="11"/>
  <c r="AY264" i="11"/>
  <c r="AX264" i="11"/>
  <c r="AW264" i="11"/>
  <c r="AV264" i="11"/>
  <c r="AU264" i="11"/>
  <c r="AT264" i="11"/>
  <c r="AS264" i="11"/>
  <c r="AR264" i="11"/>
  <c r="AQ264" i="11"/>
  <c r="AP264" i="11"/>
  <c r="AO264" i="11"/>
  <c r="AN264" i="11"/>
  <c r="AM264" i="11"/>
  <c r="AL264" i="11"/>
  <c r="AK264" i="11"/>
  <c r="AJ264" i="11"/>
  <c r="AI264" i="11"/>
  <c r="AH264" i="11"/>
  <c r="AG264" i="11"/>
  <c r="AF264" i="11"/>
  <c r="AE264" i="11"/>
  <c r="AD264" i="11"/>
  <c r="AC264" i="11"/>
  <c r="AB264" i="11"/>
  <c r="AA264" i="11"/>
  <c r="Z264" i="11"/>
  <c r="Y264" i="11"/>
  <c r="X264" i="11"/>
  <c r="W264" i="11"/>
  <c r="V264" i="11"/>
  <c r="U264" i="11"/>
  <c r="T264" i="11"/>
  <c r="S264" i="11"/>
  <c r="R264" i="11"/>
  <c r="Q264" i="11"/>
  <c r="P264" i="11"/>
  <c r="O264" i="11"/>
  <c r="N264" i="11"/>
  <c r="M264" i="11"/>
  <c r="L264" i="11"/>
  <c r="K264" i="11"/>
  <c r="J264" i="11"/>
  <c r="I264" i="11"/>
  <c r="H264" i="11"/>
  <c r="G264" i="11"/>
  <c r="C264" i="11"/>
  <c r="D91" i="11" s="1"/>
  <c r="BK263" i="11"/>
  <c r="BJ263" i="11"/>
  <c r="BI263" i="11"/>
  <c r="BH263" i="11"/>
  <c r="BG263" i="11"/>
  <c r="BF263" i="11"/>
  <c r="BE263" i="11"/>
  <c r="BD263" i="11"/>
  <c r="BC263" i="11"/>
  <c r="BB263" i="11"/>
  <c r="BA263" i="11"/>
  <c r="AZ263" i="11"/>
  <c r="AY263" i="11"/>
  <c r="AX263" i="11"/>
  <c r="AW263" i="11"/>
  <c r="AV263" i="11"/>
  <c r="AU263" i="11"/>
  <c r="AT263" i="11"/>
  <c r="AS263" i="11"/>
  <c r="AR263" i="11"/>
  <c r="AQ263" i="11"/>
  <c r="AP263" i="11"/>
  <c r="AO263" i="11"/>
  <c r="AN263" i="11"/>
  <c r="AM263" i="11"/>
  <c r="AL263" i="11"/>
  <c r="AK263" i="11"/>
  <c r="AJ263" i="11"/>
  <c r="AI263" i="11"/>
  <c r="AH263" i="11"/>
  <c r="AG263" i="11"/>
  <c r="AF263" i="11"/>
  <c r="AE263" i="11"/>
  <c r="AD263" i="11"/>
  <c r="AC263" i="11"/>
  <c r="AB263" i="11"/>
  <c r="AA263" i="11"/>
  <c r="Z263" i="11"/>
  <c r="Y263" i="11"/>
  <c r="X263" i="11"/>
  <c r="W263" i="11"/>
  <c r="V263" i="11"/>
  <c r="U263" i="11"/>
  <c r="T263" i="11"/>
  <c r="S263" i="11"/>
  <c r="R263" i="11"/>
  <c r="Q263" i="11"/>
  <c r="P263" i="11"/>
  <c r="O263" i="11"/>
  <c r="N263" i="11"/>
  <c r="M263" i="11"/>
  <c r="L263" i="11"/>
  <c r="K263" i="11"/>
  <c r="J263" i="11"/>
  <c r="I263" i="11"/>
  <c r="H263" i="11"/>
  <c r="G263" i="11"/>
  <c r="BK262" i="11"/>
  <c r="BJ262" i="11"/>
  <c r="BI262" i="11"/>
  <c r="BH262" i="11"/>
  <c r="BG262" i="11"/>
  <c r="BF262" i="11"/>
  <c r="BE262" i="11"/>
  <c r="BD262" i="11"/>
  <c r="BC262" i="11"/>
  <c r="BB262" i="11"/>
  <c r="BA262" i="11"/>
  <c r="AZ262" i="11"/>
  <c r="AY262" i="11"/>
  <c r="AX262" i="11"/>
  <c r="AW262" i="11"/>
  <c r="AV262" i="11"/>
  <c r="AU262" i="11"/>
  <c r="AT262" i="11"/>
  <c r="AS262" i="11"/>
  <c r="AR262" i="11"/>
  <c r="AQ262" i="11"/>
  <c r="AP262" i="11"/>
  <c r="AO262" i="11"/>
  <c r="AN262" i="11"/>
  <c r="AM262" i="11"/>
  <c r="AL262" i="11"/>
  <c r="AK262" i="11"/>
  <c r="AJ262" i="11"/>
  <c r="AI262" i="11"/>
  <c r="AH262" i="11"/>
  <c r="AG262" i="11"/>
  <c r="AF262" i="11"/>
  <c r="AE262" i="11"/>
  <c r="AD262" i="11"/>
  <c r="AC262" i="11"/>
  <c r="AB262" i="11"/>
  <c r="AA262" i="11"/>
  <c r="Z262" i="11"/>
  <c r="Y262" i="11"/>
  <c r="X262" i="11"/>
  <c r="W262" i="11"/>
  <c r="V262" i="11"/>
  <c r="U262" i="11"/>
  <c r="T262" i="11"/>
  <c r="S262" i="11"/>
  <c r="R262" i="11"/>
  <c r="Q262" i="11"/>
  <c r="P262" i="11"/>
  <c r="O262" i="11"/>
  <c r="N262" i="11"/>
  <c r="M262" i="11"/>
  <c r="L262" i="11"/>
  <c r="K262" i="11"/>
  <c r="J262" i="11"/>
  <c r="I262" i="11"/>
  <c r="H262" i="11"/>
  <c r="G262" i="11"/>
  <c r="BK261" i="11"/>
  <c r="BJ261" i="11"/>
  <c r="BI261" i="11"/>
  <c r="BH261" i="11"/>
  <c r="BG261" i="11"/>
  <c r="BF261" i="11"/>
  <c r="BE261" i="11"/>
  <c r="BD261" i="11"/>
  <c r="BC261" i="11"/>
  <c r="BB261" i="11"/>
  <c r="BA261" i="11"/>
  <c r="AZ261" i="11"/>
  <c r="AY261" i="11"/>
  <c r="AX261" i="11"/>
  <c r="AW261" i="11"/>
  <c r="AV261" i="11"/>
  <c r="AU261" i="11"/>
  <c r="AT261" i="11"/>
  <c r="AS261" i="11"/>
  <c r="AR261" i="11"/>
  <c r="AQ261" i="11"/>
  <c r="AP261" i="11"/>
  <c r="AO261" i="11"/>
  <c r="AN261" i="11"/>
  <c r="AM261" i="11"/>
  <c r="AL261" i="11"/>
  <c r="AK261" i="11"/>
  <c r="AJ261" i="11"/>
  <c r="AI261" i="11"/>
  <c r="AH261" i="11"/>
  <c r="AG261" i="11"/>
  <c r="AF261" i="11"/>
  <c r="AE261" i="11"/>
  <c r="AD261" i="11"/>
  <c r="AC261" i="11"/>
  <c r="AB261" i="11"/>
  <c r="AA261" i="11"/>
  <c r="Z261" i="11"/>
  <c r="Y261" i="11"/>
  <c r="X261" i="11"/>
  <c r="W261" i="11"/>
  <c r="V261" i="11"/>
  <c r="U261" i="11"/>
  <c r="T261" i="11"/>
  <c r="S261" i="11"/>
  <c r="R261" i="11"/>
  <c r="Q261" i="11"/>
  <c r="P261" i="11"/>
  <c r="O261" i="11"/>
  <c r="N261" i="11"/>
  <c r="M261" i="11"/>
  <c r="L261" i="11"/>
  <c r="K261" i="11"/>
  <c r="J261" i="11"/>
  <c r="I261" i="11"/>
  <c r="H261" i="11"/>
  <c r="G261" i="11"/>
  <c r="BK260" i="11"/>
  <c r="BJ260" i="11"/>
  <c r="BI260" i="11"/>
  <c r="BH260" i="11"/>
  <c r="BG260" i="11"/>
  <c r="BF260" i="11"/>
  <c r="BE260" i="11"/>
  <c r="BD260" i="11"/>
  <c r="BC260" i="11"/>
  <c r="BB260" i="11"/>
  <c r="BA260" i="11"/>
  <c r="AZ260" i="11"/>
  <c r="AY260" i="11"/>
  <c r="AX260" i="11"/>
  <c r="AW260" i="11"/>
  <c r="AV260" i="11"/>
  <c r="AU260" i="11"/>
  <c r="AT260" i="11"/>
  <c r="AS260" i="11"/>
  <c r="AR260" i="11"/>
  <c r="AQ260" i="11"/>
  <c r="AP260" i="11"/>
  <c r="AO260" i="11"/>
  <c r="AN260" i="11"/>
  <c r="AM260" i="11"/>
  <c r="AL260" i="11"/>
  <c r="AK260" i="11"/>
  <c r="AJ260" i="11"/>
  <c r="AI260" i="11"/>
  <c r="AH260" i="11"/>
  <c r="AG260" i="11"/>
  <c r="AF260" i="11"/>
  <c r="AE260" i="11"/>
  <c r="AD260" i="11"/>
  <c r="AC260" i="11"/>
  <c r="AB260" i="11"/>
  <c r="AA260" i="11"/>
  <c r="Z260" i="11"/>
  <c r="Y260" i="11"/>
  <c r="X260" i="11"/>
  <c r="W260" i="11"/>
  <c r="V260" i="11"/>
  <c r="U260" i="11"/>
  <c r="T260" i="11"/>
  <c r="S260" i="11"/>
  <c r="R260" i="11"/>
  <c r="Q260" i="11"/>
  <c r="P260" i="11"/>
  <c r="O260" i="11"/>
  <c r="N260" i="11"/>
  <c r="M260" i="11"/>
  <c r="L260" i="11"/>
  <c r="K260" i="11"/>
  <c r="J260" i="11"/>
  <c r="I260" i="11"/>
  <c r="H260" i="11"/>
  <c r="G260" i="11"/>
  <c r="BK259" i="11"/>
  <c r="BJ259" i="11"/>
  <c r="BI259" i="11"/>
  <c r="BH259" i="11"/>
  <c r="BG259" i="11"/>
  <c r="BF259" i="11"/>
  <c r="BE259" i="11"/>
  <c r="BD259" i="11"/>
  <c r="BC259" i="11"/>
  <c r="BB259" i="11"/>
  <c r="BA259" i="11"/>
  <c r="AZ259" i="11"/>
  <c r="AY259" i="11"/>
  <c r="AX259" i="11"/>
  <c r="AW259" i="11"/>
  <c r="AV259" i="11"/>
  <c r="AU259" i="11"/>
  <c r="AT259" i="11"/>
  <c r="AS259" i="11"/>
  <c r="AR259" i="11"/>
  <c r="AQ259" i="11"/>
  <c r="AP259" i="11"/>
  <c r="AO259" i="11"/>
  <c r="AN259" i="11"/>
  <c r="AM259" i="11"/>
  <c r="AL259" i="11"/>
  <c r="AK259" i="11"/>
  <c r="AJ259" i="11"/>
  <c r="AI259" i="11"/>
  <c r="AH259" i="11"/>
  <c r="AG259" i="11"/>
  <c r="AF259" i="11"/>
  <c r="AE259" i="11"/>
  <c r="AD259" i="11"/>
  <c r="AC259" i="11"/>
  <c r="AB259" i="11"/>
  <c r="AA259" i="11"/>
  <c r="Z259" i="11"/>
  <c r="Y259" i="11"/>
  <c r="X259" i="11"/>
  <c r="W259" i="11"/>
  <c r="V259" i="11"/>
  <c r="U259" i="11"/>
  <c r="T259" i="11"/>
  <c r="S259" i="11"/>
  <c r="R259" i="11"/>
  <c r="Q259" i="11"/>
  <c r="P259" i="11"/>
  <c r="O259" i="11"/>
  <c r="N259" i="11"/>
  <c r="M259" i="11"/>
  <c r="L259" i="11"/>
  <c r="C259" i="11" s="1"/>
  <c r="D86" i="11" s="1"/>
  <c r="K259" i="11"/>
  <c r="J259" i="11"/>
  <c r="I259" i="11"/>
  <c r="H259" i="11"/>
  <c r="G259" i="11"/>
  <c r="BK258" i="11"/>
  <c r="BJ258" i="11"/>
  <c r="BI258" i="11"/>
  <c r="BH258" i="11"/>
  <c r="BG258" i="11"/>
  <c r="BF258" i="11"/>
  <c r="BE258" i="11"/>
  <c r="BD258" i="11"/>
  <c r="BC258" i="11"/>
  <c r="BB258" i="11"/>
  <c r="BA258" i="11"/>
  <c r="AZ258" i="11"/>
  <c r="AY258" i="11"/>
  <c r="AX258" i="11"/>
  <c r="AW258" i="11"/>
  <c r="AV258" i="11"/>
  <c r="AU258" i="11"/>
  <c r="AT258" i="11"/>
  <c r="AS258" i="11"/>
  <c r="AR258" i="11"/>
  <c r="AQ258" i="11"/>
  <c r="AP258" i="11"/>
  <c r="AO258" i="11"/>
  <c r="AN258" i="11"/>
  <c r="AM258" i="11"/>
  <c r="AL258" i="11"/>
  <c r="AK258" i="11"/>
  <c r="AJ258" i="11"/>
  <c r="AI258" i="11"/>
  <c r="AH258" i="11"/>
  <c r="AG258" i="11"/>
  <c r="AF258" i="11"/>
  <c r="AE258" i="11"/>
  <c r="AD258" i="11"/>
  <c r="AC258" i="11"/>
  <c r="AB258" i="11"/>
  <c r="AA258" i="11"/>
  <c r="Z258" i="11"/>
  <c r="Y258" i="11"/>
  <c r="X258" i="11"/>
  <c r="W258" i="11"/>
  <c r="V258" i="11"/>
  <c r="U258" i="11"/>
  <c r="T258" i="11"/>
  <c r="S258" i="11"/>
  <c r="R258" i="11"/>
  <c r="Q258" i="11"/>
  <c r="P258" i="11"/>
  <c r="O258" i="11"/>
  <c r="N258" i="11"/>
  <c r="M258" i="11"/>
  <c r="L258" i="11"/>
  <c r="K258" i="11"/>
  <c r="J258" i="11"/>
  <c r="I258" i="11"/>
  <c r="H258" i="11"/>
  <c r="G258" i="11"/>
  <c r="BK257" i="11"/>
  <c r="BJ257" i="11"/>
  <c r="BI257" i="11"/>
  <c r="BH257" i="11"/>
  <c r="BG257" i="11"/>
  <c r="BF257" i="11"/>
  <c r="BE257" i="11"/>
  <c r="BD257" i="11"/>
  <c r="BC257" i="11"/>
  <c r="BB257" i="11"/>
  <c r="BA257" i="11"/>
  <c r="AZ257" i="11"/>
  <c r="AY257" i="11"/>
  <c r="AX257" i="11"/>
  <c r="AW257" i="11"/>
  <c r="AV257" i="11"/>
  <c r="AU257" i="11"/>
  <c r="AT257" i="11"/>
  <c r="AS257" i="11"/>
  <c r="AR257" i="11"/>
  <c r="AQ257" i="11"/>
  <c r="AP257" i="11"/>
  <c r="AO257" i="11"/>
  <c r="AN257" i="11"/>
  <c r="AM257" i="11"/>
  <c r="AL257" i="11"/>
  <c r="AK257" i="11"/>
  <c r="AJ257" i="11"/>
  <c r="AI257" i="11"/>
  <c r="AH257" i="11"/>
  <c r="AG257" i="11"/>
  <c r="AF257" i="11"/>
  <c r="AE257" i="11"/>
  <c r="AD257" i="11"/>
  <c r="AC257" i="11"/>
  <c r="AB257" i="11"/>
  <c r="AA257" i="11"/>
  <c r="Z257" i="11"/>
  <c r="Y257" i="11"/>
  <c r="X257" i="11"/>
  <c r="W257" i="11"/>
  <c r="V257" i="11"/>
  <c r="U257" i="11"/>
  <c r="T257" i="11"/>
  <c r="S257" i="11"/>
  <c r="R257" i="11"/>
  <c r="Q257" i="11"/>
  <c r="P257" i="11"/>
  <c r="O257" i="11"/>
  <c r="N257" i="11"/>
  <c r="M257" i="11"/>
  <c r="L257" i="11"/>
  <c r="K257" i="11"/>
  <c r="J257" i="11"/>
  <c r="I257" i="11"/>
  <c r="H257" i="11"/>
  <c r="G257" i="11"/>
  <c r="BK256" i="11"/>
  <c r="BJ256" i="11"/>
  <c r="BI256" i="11"/>
  <c r="BH256" i="11"/>
  <c r="BG256" i="11"/>
  <c r="BF256" i="11"/>
  <c r="BE256" i="11"/>
  <c r="BD256" i="11"/>
  <c r="BC256" i="11"/>
  <c r="BB256" i="11"/>
  <c r="BA256" i="11"/>
  <c r="AZ256" i="11"/>
  <c r="AY256" i="11"/>
  <c r="AX256" i="11"/>
  <c r="AW256" i="11"/>
  <c r="AV256" i="11"/>
  <c r="AU256" i="11"/>
  <c r="AT256" i="11"/>
  <c r="AS256" i="11"/>
  <c r="AR256" i="11"/>
  <c r="AQ256" i="11"/>
  <c r="AP256" i="11"/>
  <c r="AO256" i="11"/>
  <c r="AN256" i="11"/>
  <c r="AM256" i="11"/>
  <c r="AL256" i="11"/>
  <c r="AK256" i="11"/>
  <c r="AJ256" i="11"/>
  <c r="AI256" i="11"/>
  <c r="AH256" i="11"/>
  <c r="AG256" i="11"/>
  <c r="AF256" i="11"/>
  <c r="AE256" i="11"/>
  <c r="AD256" i="11"/>
  <c r="AC256" i="11"/>
  <c r="AB256" i="11"/>
  <c r="AA256" i="11"/>
  <c r="Z256" i="11"/>
  <c r="Y256" i="11"/>
  <c r="X256" i="11"/>
  <c r="W256" i="11"/>
  <c r="V256" i="11"/>
  <c r="U256" i="11"/>
  <c r="T256" i="11"/>
  <c r="S256" i="11"/>
  <c r="R256" i="11"/>
  <c r="Q256" i="11"/>
  <c r="P256" i="11"/>
  <c r="O256" i="11"/>
  <c r="N256" i="11"/>
  <c r="M256" i="11"/>
  <c r="L256" i="11"/>
  <c r="K256" i="11"/>
  <c r="J256" i="11"/>
  <c r="I256" i="11"/>
  <c r="H256" i="11"/>
  <c r="G256" i="11"/>
  <c r="BK255" i="11"/>
  <c r="BJ255" i="11"/>
  <c r="BI255" i="11"/>
  <c r="BH255" i="11"/>
  <c r="BG255" i="11"/>
  <c r="BF255" i="11"/>
  <c r="BE255" i="11"/>
  <c r="BD255" i="11"/>
  <c r="BC255" i="11"/>
  <c r="BB255" i="11"/>
  <c r="BA255" i="11"/>
  <c r="AZ255" i="11"/>
  <c r="AY255" i="11"/>
  <c r="AX255" i="11"/>
  <c r="AW255" i="11"/>
  <c r="AV255" i="11"/>
  <c r="AU255" i="11"/>
  <c r="AT255" i="11"/>
  <c r="AS255" i="11"/>
  <c r="AR255" i="11"/>
  <c r="AQ255" i="11"/>
  <c r="AP255" i="11"/>
  <c r="AO255" i="11"/>
  <c r="AN255" i="11"/>
  <c r="AM255" i="11"/>
  <c r="AL255" i="11"/>
  <c r="AK255" i="11"/>
  <c r="AJ255" i="11"/>
  <c r="AI255" i="11"/>
  <c r="AH255" i="11"/>
  <c r="AG255" i="11"/>
  <c r="AF255" i="11"/>
  <c r="AE255" i="11"/>
  <c r="AD255" i="11"/>
  <c r="AC255" i="11"/>
  <c r="AB255" i="11"/>
  <c r="AA255" i="11"/>
  <c r="Z255" i="11"/>
  <c r="Y255" i="11"/>
  <c r="X255" i="11"/>
  <c r="W255" i="11"/>
  <c r="V255" i="11"/>
  <c r="U255" i="11"/>
  <c r="T255" i="11"/>
  <c r="S255" i="11"/>
  <c r="R255" i="11"/>
  <c r="Q255" i="11"/>
  <c r="P255" i="11"/>
  <c r="O255" i="11"/>
  <c r="N255" i="11"/>
  <c r="M255" i="11"/>
  <c r="L255" i="11"/>
  <c r="K255" i="11"/>
  <c r="J255" i="11"/>
  <c r="I255" i="11"/>
  <c r="H255" i="11"/>
  <c r="G255" i="11"/>
  <c r="BK254" i="11"/>
  <c r="BJ254" i="11"/>
  <c r="BI254" i="11"/>
  <c r="BH254" i="11"/>
  <c r="BG254" i="11"/>
  <c r="BF254" i="11"/>
  <c r="BE254" i="11"/>
  <c r="BD254" i="11"/>
  <c r="BC254" i="11"/>
  <c r="BB254" i="11"/>
  <c r="BA254" i="11"/>
  <c r="AZ254" i="11"/>
  <c r="AY254" i="11"/>
  <c r="AX254" i="11"/>
  <c r="AW254" i="11"/>
  <c r="AV254" i="11"/>
  <c r="AU254" i="11"/>
  <c r="AT254" i="11"/>
  <c r="AS254" i="11"/>
  <c r="AR254" i="11"/>
  <c r="AQ254" i="11"/>
  <c r="AP254" i="11"/>
  <c r="AO254" i="11"/>
  <c r="AN254" i="11"/>
  <c r="AM254" i="11"/>
  <c r="AL254" i="11"/>
  <c r="AK254" i="11"/>
  <c r="AJ254" i="11"/>
  <c r="AI254" i="11"/>
  <c r="AH254" i="11"/>
  <c r="AG254" i="11"/>
  <c r="AF254" i="11"/>
  <c r="AE254" i="11"/>
  <c r="AD254" i="11"/>
  <c r="AC254" i="11"/>
  <c r="AB254" i="11"/>
  <c r="AA254" i="11"/>
  <c r="Z254" i="11"/>
  <c r="Y254" i="11"/>
  <c r="X254" i="11"/>
  <c r="W254" i="11"/>
  <c r="V254" i="11"/>
  <c r="U254" i="11"/>
  <c r="T254" i="11"/>
  <c r="S254" i="11"/>
  <c r="R254" i="11"/>
  <c r="Q254" i="11"/>
  <c r="P254" i="11"/>
  <c r="O254" i="11"/>
  <c r="N254" i="11"/>
  <c r="M254" i="11"/>
  <c r="L254" i="11"/>
  <c r="K254" i="11"/>
  <c r="J254" i="11"/>
  <c r="I254" i="11"/>
  <c r="H254" i="11"/>
  <c r="G254" i="11"/>
  <c r="C254" i="11" s="1"/>
  <c r="D81" i="11" s="1"/>
  <c r="BK253" i="11"/>
  <c r="BJ253" i="11"/>
  <c r="BI253" i="11"/>
  <c r="BH253" i="11"/>
  <c r="BG253" i="11"/>
  <c r="BF253" i="11"/>
  <c r="BE253" i="11"/>
  <c r="BD253" i="11"/>
  <c r="BC253" i="11"/>
  <c r="BB253" i="11"/>
  <c r="BA253" i="11"/>
  <c r="AZ253" i="11"/>
  <c r="AY253" i="11"/>
  <c r="AX253" i="11"/>
  <c r="AW253" i="11"/>
  <c r="AV253" i="11"/>
  <c r="AU253" i="11"/>
  <c r="AT253" i="11"/>
  <c r="AS253" i="11"/>
  <c r="AR253" i="11"/>
  <c r="AQ253" i="11"/>
  <c r="AP253" i="11"/>
  <c r="AO253" i="11"/>
  <c r="AN253" i="11"/>
  <c r="AM253" i="11"/>
  <c r="AL253" i="11"/>
  <c r="AK253" i="11"/>
  <c r="AJ253" i="11"/>
  <c r="AI253" i="11"/>
  <c r="AH253" i="11"/>
  <c r="AG253" i="11"/>
  <c r="AF253" i="11"/>
  <c r="AE253" i="11"/>
  <c r="AD253" i="11"/>
  <c r="AC253" i="11"/>
  <c r="AB253" i="11"/>
  <c r="AA253" i="11"/>
  <c r="Z253" i="11"/>
  <c r="Y253" i="11"/>
  <c r="X253" i="11"/>
  <c r="W253" i="11"/>
  <c r="V253" i="11"/>
  <c r="U253" i="11"/>
  <c r="T253" i="11"/>
  <c r="S253" i="11"/>
  <c r="R253" i="11"/>
  <c r="Q253" i="11"/>
  <c r="P253" i="11"/>
  <c r="O253" i="11"/>
  <c r="N253" i="11"/>
  <c r="M253" i="11"/>
  <c r="L253" i="11"/>
  <c r="K253" i="11"/>
  <c r="J253" i="11"/>
  <c r="I253" i="11"/>
  <c r="H253" i="11"/>
  <c r="G253" i="11"/>
  <c r="BK252" i="11"/>
  <c r="BJ252" i="11"/>
  <c r="BI252" i="11"/>
  <c r="BH252" i="11"/>
  <c r="BG252" i="11"/>
  <c r="BF252" i="11"/>
  <c r="BE252" i="11"/>
  <c r="BD252" i="11"/>
  <c r="BC252" i="11"/>
  <c r="BB252" i="11"/>
  <c r="BA252" i="11"/>
  <c r="AZ252" i="11"/>
  <c r="AY252" i="11"/>
  <c r="AX252" i="11"/>
  <c r="AW252" i="11"/>
  <c r="AV252" i="11"/>
  <c r="AU252" i="11"/>
  <c r="AT252" i="11"/>
  <c r="AS252" i="11"/>
  <c r="AR252" i="11"/>
  <c r="AQ252" i="11"/>
  <c r="AP252" i="11"/>
  <c r="AO252" i="11"/>
  <c r="AN252" i="11"/>
  <c r="AM252" i="11"/>
  <c r="AL252" i="11"/>
  <c r="AK252" i="11"/>
  <c r="AJ252" i="11"/>
  <c r="AI252" i="11"/>
  <c r="AH252" i="11"/>
  <c r="AG252" i="11"/>
  <c r="AF252" i="11"/>
  <c r="AE252" i="11"/>
  <c r="AD252" i="11"/>
  <c r="AC252" i="11"/>
  <c r="AB252" i="11"/>
  <c r="AA252" i="11"/>
  <c r="Z252" i="11"/>
  <c r="Y252" i="11"/>
  <c r="X252" i="11"/>
  <c r="W252" i="11"/>
  <c r="V252" i="11"/>
  <c r="U252" i="11"/>
  <c r="T252" i="11"/>
  <c r="S252" i="11"/>
  <c r="R252" i="11"/>
  <c r="Q252" i="11"/>
  <c r="P252" i="11"/>
  <c r="O252" i="11"/>
  <c r="N252" i="11"/>
  <c r="M252" i="11"/>
  <c r="L252" i="11"/>
  <c r="K252" i="11"/>
  <c r="J252" i="11"/>
  <c r="I252" i="11"/>
  <c r="H252" i="11"/>
  <c r="G252" i="11"/>
  <c r="BK251" i="11"/>
  <c r="BJ251" i="11"/>
  <c r="BI251" i="11"/>
  <c r="BH251" i="11"/>
  <c r="BG251" i="11"/>
  <c r="BF251" i="11"/>
  <c r="BE251" i="11"/>
  <c r="BD251" i="11"/>
  <c r="BC251" i="11"/>
  <c r="BB251" i="11"/>
  <c r="BA251" i="11"/>
  <c r="AZ251" i="11"/>
  <c r="AY251" i="11"/>
  <c r="AX251" i="11"/>
  <c r="AW251" i="11"/>
  <c r="AV251" i="11"/>
  <c r="AU251" i="11"/>
  <c r="AT251" i="11"/>
  <c r="AS251" i="11"/>
  <c r="AR251" i="11"/>
  <c r="AQ251" i="11"/>
  <c r="AP251" i="11"/>
  <c r="AO251" i="11"/>
  <c r="AN251" i="11"/>
  <c r="AM251" i="11"/>
  <c r="AL251" i="11"/>
  <c r="AK251" i="11"/>
  <c r="AJ251" i="11"/>
  <c r="AI251" i="11"/>
  <c r="AH251" i="11"/>
  <c r="AG251" i="11"/>
  <c r="AF251" i="11"/>
  <c r="AE251" i="11"/>
  <c r="AD251" i="11"/>
  <c r="AC251" i="11"/>
  <c r="AB251" i="11"/>
  <c r="AA251" i="11"/>
  <c r="Z251" i="11"/>
  <c r="Y251" i="11"/>
  <c r="X251" i="11"/>
  <c r="W251" i="11"/>
  <c r="V251" i="11"/>
  <c r="U251" i="11"/>
  <c r="T251" i="11"/>
  <c r="S251" i="11"/>
  <c r="R251" i="11"/>
  <c r="Q251" i="11"/>
  <c r="P251" i="11"/>
  <c r="O251" i="11"/>
  <c r="N251" i="11"/>
  <c r="M251" i="11"/>
  <c r="L251" i="11"/>
  <c r="K251" i="11"/>
  <c r="J251" i="11"/>
  <c r="I251" i="11"/>
  <c r="H251" i="11"/>
  <c r="G251" i="11"/>
  <c r="BK250" i="11"/>
  <c r="BJ250" i="11"/>
  <c r="BI250" i="11"/>
  <c r="BH250" i="11"/>
  <c r="BG250" i="11"/>
  <c r="BF250" i="11"/>
  <c r="BE250" i="11"/>
  <c r="BD250" i="11"/>
  <c r="BC250" i="11"/>
  <c r="BB250" i="11"/>
  <c r="BA250" i="11"/>
  <c r="AZ250" i="11"/>
  <c r="AY250" i="11"/>
  <c r="AX250" i="11"/>
  <c r="AW250" i="11"/>
  <c r="AV250" i="11"/>
  <c r="AU250" i="11"/>
  <c r="AT250" i="11"/>
  <c r="AS250" i="11"/>
  <c r="AR250" i="11"/>
  <c r="AQ250" i="11"/>
  <c r="AP250" i="11"/>
  <c r="AO250" i="11"/>
  <c r="AN250" i="11"/>
  <c r="AM250" i="11"/>
  <c r="AL250" i="11"/>
  <c r="AK250" i="11"/>
  <c r="AJ250" i="11"/>
  <c r="AI250" i="11"/>
  <c r="AH250" i="11"/>
  <c r="AG250" i="11"/>
  <c r="AF250" i="11"/>
  <c r="AE250" i="11"/>
  <c r="AD250" i="11"/>
  <c r="AC250" i="11"/>
  <c r="AB250" i="11"/>
  <c r="AA250" i="11"/>
  <c r="Z250" i="11"/>
  <c r="Y250" i="11"/>
  <c r="X250" i="11"/>
  <c r="W250" i="11"/>
  <c r="V250" i="11"/>
  <c r="U250" i="11"/>
  <c r="T250" i="11"/>
  <c r="S250" i="11"/>
  <c r="R250" i="11"/>
  <c r="Q250" i="11"/>
  <c r="P250" i="11"/>
  <c r="O250" i="11"/>
  <c r="N250" i="11"/>
  <c r="M250" i="11"/>
  <c r="L250" i="11"/>
  <c r="K250" i="11"/>
  <c r="J250" i="11"/>
  <c r="I250" i="11"/>
  <c r="H250" i="11"/>
  <c r="G250" i="11"/>
  <c r="BK249" i="11"/>
  <c r="BJ249" i="11"/>
  <c r="BI249" i="11"/>
  <c r="BH249" i="11"/>
  <c r="BG249" i="11"/>
  <c r="BF249" i="11"/>
  <c r="BE249" i="11"/>
  <c r="BD249" i="11"/>
  <c r="BC249" i="11"/>
  <c r="BB249" i="11"/>
  <c r="BA249" i="11"/>
  <c r="AZ249" i="11"/>
  <c r="AY249" i="11"/>
  <c r="AX249" i="11"/>
  <c r="AW249" i="11"/>
  <c r="AV249" i="11"/>
  <c r="AU249" i="11"/>
  <c r="AT249" i="11"/>
  <c r="AS249" i="11"/>
  <c r="AR249" i="11"/>
  <c r="AQ249" i="11"/>
  <c r="AP249" i="11"/>
  <c r="AO249" i="11"/>
  <c r="AN249" i="11"/>
  <c r="AM249" i="11"/>
  <c r="AL249" i="11"/>
  <c r="AK249" i="11"/>
  <c r="AJ249" i="11"/>
  <c r="AI249" i="11"/>
  <c r="AH249" i="11"/>
  <c r="AG249" i="11"/>
  <c r="AF249" i="11"/>
  <c r="AE249" i="11"/>
  <c r="AD249" i="11"/>
  <c r="AC249" i="11"/>
  <c r="AB249" i="11"/>
  <c r="AA249" i="11"/>
  <c r="Z249" i="11"/>
  <c r="Y249" i="11"/>
  <c r="X249" i="11"/>
  <c r="W249" i="11"/>
  <c r="V249" i="11"/>
  <c r="U249" i="11"/>
  <c r="T249" i="11"/>
  <c r="S249" i="11"/>
  <c r="R249" i="11"/>
  <c r="Q249" i="11"/>
  <c r="P249" i="11"/>
  <c r="O249" i="11"/>
  <c r="N249" i="11"/>
  <c r="M249" i="11"/>
  <c r="L249" i="11"/>
  <c r="K249" i="11"/>
  <c r="J249" i="11"/>
  <c r="I249" i="11"/>
  <c r="H249" i="11"/>
  <c r="G249" i="11"/>
  <c r="BK248" i="11"/>
  <c r="BJ248" i="11"/>
  <c r="BI248" i="11"/>
  <c r="BH248" i="11"/>
  <c r="BG248" i="11"/>
  <c r="BF248" i="11"/>
  <c r="BE248" i="11"/>
  <c r="BD248" i="11"/>
  <c r="BC248" i="11"/>
  <c r="BB248" i="11"/>
  <c r="BA248" i="11"/>
  <c r="AZ248" i="11"/>
  <c r="AY248" i="11"/>
  <c r="AX248" i="11"/>
  <c r="AW248" i="11"/>
  <c r="AV248" i="11"/>
  <c r="AU248" i="11"/>
  <c r="AT248" i="11"/>
  <c r="AS248" i="11"/>
  <c r="AR248" i="11"/>
  <c r="AQ248" i="11"/>
  <c r="AP248" i="11"/>
  <c r="AO248" i="11"/>
  <c r="AN248" i="11"/>
  <c r="AM248" i="11"/>
  <c r="AL248" i="11"/>
  <c r="AK248" i="11"/>
  <c r="AJ248" i="11"/>
  <c r="AI248" i="11"/>
  <c r="AH248" i="11"/>
  <c r="AG248" i="11"/>
  <c r="AF248" i="11"/>
  <c r="AE248" i="11"/>
  <c r="AD248" i="11"/>
  <c r="AC248" i="11"/>
  <c r="AB248" i="11"/>
  <c r="AA248" i="11"/>
  <c r="Z248" i="11"/>
  <c r="Y248" i="11"/>
  <c r="X248" i="11"/>
  <c r="W248" i="11"/>
  <c r="V248" i="11"/>
  <c r="U248" i="11"/>
  <c r="T248" i="11"/>
  <c r="S248" i="11"/>
  <c r="R248" i="11"/>
  <c r="Q248" i="11"/>
  <c r="P248" i="11"/>
  <c r="O248" i="11"/>
  <c r="N248" i="11"/>
  <c r="M248" i="11"/>
  <c r="L248" i="11"/>
  <c r="K248" i="11"/>
  <c r="J248" i="11"/>
  <c r="I248" i="11"/>
  <c r="H248" i="11"/>
  <c r="G248" i="11"/>
  <c r="BK247" i="11"/>
  <c r="BJ247" i="11"/>
  <c r="BI247" i="11"/>
  <c r="BH247" i="11"/>
  <c r="BG247" i="11"/>
  <c r="BF247" i="11"/>
  <c r="BE247" i="11"/>
  <c r="BD247" i="11"/>
  <c r="BC247" i="11"/>
  <c r="BB247" i="11"/>
  <c r="BA247" i="11"/>
  <c r="AZ247" i="11"/>
  <c r="AY247" i="11"/>
  <c r="AX247" i="11"/>
  <c r="AW247" i="11"/>
  <c r="AV247" i="11"/>
  <c r="AU247" i="11"/>
  <c r="AT247" i="11"/>
  <c r="AS247" i="11"/>
  <c r="AR247" i="11"/>
  <c r="AQ247" i="11"/>
  <c r="AP247" i="11"/>
  <c r="AO247" i="11"/>
  <c r="AN247" i="11"/>
  <c r="AM247" i="11"/>
  <c r="AL247" i="11"/>
  <c r="AK247" i="11"/>
  <c r="AJ247" i="11"/>
  <c r="AI247" i="11"/>
  <c r="AH247" i="11"/>
  <c r="AG247" i="11"/>
  <c r="AF247" i="11"/>
  <c r="AE247" i="11"/>
  <c r="AD247" i="11"/>
  <c r="AC247" i="11"/>
  <c r="AB247" i="11"/>
  <c r="AA247" i="11"/>
  <c r="Z247" i="11"/>
  <c r="Y247" i="11"/>
  <c r="X247" i="11"/>
  <c r="W247" i="11"/>
  <c r="V247" i="11"/>
  <c r="U247" i="11"/>
  <c r="T247" i="11"/>
  <c r="S247" i="11"/>
  <c r="R247" i="11"/>
  <c r="Q247" i="11"/>
  <c r="P247" i="11"/>
  <c r="O247" i="11"/>
  <c r="N247" i="11"/>
  <c r="M247" i="11"/>
  <c r="L247" i="11"/>
  <c r="K247" i="11"/>
  <c r="J247" i="11"/>
  <c r="I247" i="11"/>
  <c r="H247" i="11"/>
  <c r="G247" i="11"/>
  <c r="BK246" i="11"/>
  <c r="BJ246" i="11"/>
  <c r="BI246" i="11"/>
  <c r="BH246" i="11"/>
  <c r="BG246" i="11"/>
  <c r="BF246" i="11"/>
  <c r="BE246" i="11"/>
  <c r="BD246" i="11"/>
  <c r="BC246" i="11"/>
  <c r="BB246" i="11"/>
  <c r="BA246" i="11"/>
  <c r="AZ246" i="11"/>
  <c r="AY246" i="11"/>
  <c r="AX246" i="11"/>
  <c r="AW246" i="11"/>
  <c r="AV246" i="11"/>
  <c r="AU246" i="11"/>
  <c r="AT246" i="11"/>
  <c r="AS246" i="11"/>
  <c r="AR246" i="11"/>
  <c r="AQ246" i="11"/>
  <c r="AP246" i="11"/>
  <c r="AO246" i="11"/>
  <c r="AN246" i="11"/>
  <c r="AM246" i="11"/>
  <c r="AL246" i="11"/>
  <c r="AK246" i="11"/>
  <c r="AJ246" i="11"/>
  <c r="AI246" i="11"/>
  <c r="AH246" i="11"/>
  <c r="AG246" i="11"/>
  <c r="AF246" i="11"/>
  <c r="AE246" i="11"/>
  <c r="AD246" i="11"/>
  <c r="AC246" i="11"/>
  <c r="AB246" i="11"/>
  <c r="AA246" i="11"/>
  <c r="Z246" i="11"/>
  <c r="Y246" i="11"/>
  <c r="X246" i="11"/>
  <c r="W246" i="11"/>
  <c r="V246" i="11"/>
  <c r="U246" i="11"/>
  <c r="T246" i="11"/>
  <c r="S246" i="11"/>
  <c r="R246" i="11"/>
  <c r="Q246" i="11"/>
  <c r="P246" i="11"/>
  <c r="O246" i="11"/>
  <c r="N246" i="11"/>
  <c r="M246" i="11"/>
  <c r="L246" i="11"/>
  <c r="K246" i="11"/>
  <c r="J246" i="11"/>
  <c r="I246" i="11"/>
  <c r="H246" i="11"/>
  <c r="G246" i="11"/>
  <c r="BK245" i="11"/>
  <c r="BJ245" i="11"/>
  <c r="BI245" i="11"/>
  <c r="BH245" i="11"/>
  <c r="BG245" i="11"/>
  <c r="BF245" i="11"/>
  <c r="BE245" i="11"/>
  <c r="BD245" i="11"/>
  <c r="BC245" i="11"/>
  <c r="BB245" i="11"/>
  <c r="BA245" i="11"/>
  <c r="AZ245" i="11"/>
  <c r="AY245" i="11"/>
  <c r="AX245" i="11"/>
  <c r="AW245" i="11"/>
  <c r="AV245" i="11"/>
  <c r="AU245" i="11"/>
  <c r="AT245" i="11"/>
  <c r="AS245" i="11"/>
  <c r="AR245" i="11"/>
  <c r="AQ245" i="11"/>
  <c r="AP245" i="11"/>
  <c r="AO245" i="11"/>
  <c r="AN245" i="11"/>
  <c r="AM245" i="11"/>
  <c r="AL245" i="11"/>
  <c r="AK245" i="11"/>
  <c r="AJ245" i="11"/>
  <c r="AI245" i="11"/>
  <c r="AH245" i="11"/>
  <c r="AG245" i="11"/>
  <c r="AF245" i="11"/>
  <c r="AE245" i="11"/>
  <c r="AD245" i="11"/>
  <c r="AC245" i="11"/>
  <c r="AB245" i="11"/>
  <c r="AA245" i="11"/>
  <c r="Z245" i="11"/>
  <c r="Y245" i="11"/>
  <c r="X245" i="11"/>
  <c r="W245" i="11"/>
  <c r="V245" i="11"/>
  <c r="U245" i="11"/>
  <c r="T245" i="11"/>
  <c r="S245" i="11"/>
  <c r="R245" i="11"/>
  <c r="Q245" i="11"/>
  <c r="P245" i="11"/>
  <c r="O245" i="11"/>
  <c r="N245" i="11"/>
  <c r="M245" i="11"/>
  <c r="L245" i="11"/>
  <c r="K245" i="11"/>
  <c r="J245" i="11"/>
  <c r="I245" i="11"/>
  <c r="H245" i="11"/>
  <c r="G245" i="11"/>
  <c r="BK244" i="11"/>
  <c r="BJ244" i="11"/>
  <c r="BI244" i="11"/>
  <c r="BH244" i="11"/>
  <c r="BG244" i="11"/>
  <c r="BF244" i="11"/>
  <c r="BE244" i="11"/>
  <c r="BD244" i="11"/>
  <c r="BC244" i="11"/>
  <c r="BB244" i="11"/>
  <c r="BA244" i="11"/>
  <c r="AZ244" i="11"/>
  <c r="AY244" i="11"/>
  <c r="AX244" i="11"/>
  <c r="AW244" i="11"/>
  <c r="AV244" i="11"/>
  <c r="AU244" i="11"/>
  <c r="AT244" i="11"/>
  <c r="AS244" i="11"/>
  <c r="AR244" i="11"/>
  <c r="AQ244" i="11"/>
  <c r="AP244" i="11"/>
  <c r="AO244" i="11"/>
  <c r="AN244" i="11"/>
  <c r="AM244" i="11"/>
  <c r="AL244" i="11"/>
  <c r="AK244" i="11"/>
  <c r="AJ244" i="11"/>
  <c r="AI244" i="11"/>
  <c r="AH244" i="11"/>
  <c r="AG244" i="11"/>
  <c r="AF244" i="11"/>
  <c r="AE244" i="11"/>
  <c r="AD244" i="11"/>
  <c r="AC244" i="11"/>
  <c r="AB244" i="11"/>
  <c r="AA244" i="11"/>
  <c r="Z244" i="11"/>
  <c r="Y244" i="11"/>
  <c r="X244" i="11"/>
  <c r="W244" i="11"/>
  <c r="V244" i="11"/>
  <c r="U244" i="11"/>
  <c r="T244" i="11"/>
  <c r="S244" i="11"/>
  <c r="R244" i="11"/>
  <c r="Q244" i="11"/>
  <c r="P244" i="11"/>
  <c r="O244" i="11"/>
  <c r="N244" i="11"/>
  <c r="M244" i="11"/>
  <c r="L244" i="11"/>
  <c r="K244" i="11"/>
  <c r="J244" i="11"/>
  <c r="I244" i="11"/>
  <c r="H244" i="11"/>
  <c r="G244" i="11"/>
  <c r="BK243" i="11"/>
  <c r="BJ243" i="11"/>
  <c r="BI243" i="11"/>
  <c r="BH243" i="11"/>
  <c r="BG243" i="11"/>
  <c r="BF243" i="11"/>
  <c r="BE243" i="11"/>
  <c r="BD243" i="11"/>
  <c r="BC243" i="11"/>
  <c r="BB243" i="11"/>
  <c r="BA243" i="11"/>
  <c r="AZ243" i="11"/>
  <c r="AY243" i="11"/>
  <c r="AX243" i="11"/>
  <c r="AW243" i="11"/>
  <c r="AV243" i="11"/>
  <c r="AU243" i="11"/>
  <c r="AT243" i="11"/>
  <c r="AS243" i="11"/>
  <c r="AR243" i="11"/>
  <c r="AQ243" i="11"/>
  <c r="AP243" i="11"/>
  <c r="AO243" i="11"/>
  <c r="AN243" i="11"/>
  <c r="AM243" i="11"/>
  <c r="AL243" i="11"/>
  <c r="AK243" i="11"/>
  <c r="AJ243" i="11"/>
  <c r="AI243" i="11"/>
  <c r="AH243" i="11"/>
  <c r="AG243" i="11"/>
  <c r="AF243" i="11"/>
  <c r="AE243" i="11"/>
  <c r="AD243" i="11"/>
  <c r="AC243" i="11"/>
  <c r="AB243" i="11"/>
  <c r="AA243" i="11"/>
  <c r="Z243" i="11"/>
  <c r="Y243" i="11"/>
  <c r="X243" i="11"/>
  <c r="W243" i="11"/>
  <c r="V243" i="11"/>
  <c r="U243" i="11"/>
  <c r="T243" i="11"/>
  <c r="S243" i="11"/>
  <c r="R243" i="11"/>
  <c r="Q243" i="11"/>
  <c r="P243" i="11"/>
  <c r="O243" i="11"/>
  <c r="N243" i="11"/>
  <c r="M243" i="11"/>
  <c r="L243" i="11"/>
  <c r="K243" i="11"/>
  <c r="J243" i="11"/>
  <c r="I243" i="11"/>
  <c r="H243" i="11"/>
  <c r="G243" i="11"/>
  <c r="BK242" i="11"/>
  <c r="BJ242" i="11"/>
  <c r="BI242" i="11"/>
  <c r="BH242" i="11"/>
  <c r="BG242" i="11"/>
  <c r="BF242" i="11"/>
  <c r="BE242" i="11"/>
  <c r="BD242" i="11"/>
  <c r="BC242" i="11"/>
  <c r="BB242" i="11"/>
  <c r="BA242" i="11"/>
  <c r="AZ242" i="11"/>
  <c r="AY242" i="11"/>
  <c r="AX242" i="11"/>
  <c r="AW242" i="11"/>
  <c r="AV242" i="11"/>
  <c r="AU242" i="11"/>
  <c r="AT242" i="11"/>
  <c r="AS242" i="11"/>
  <c r="AR242" i="11"/>
  <c r="AQ242" i="11"/>
  <c r="AP242" i="11"/>
  <c r="AO242" i="11"/>
  <c r="AN242" i="11"/>
  <c r="AM242" i="11"/>
  <c r="AL242" i="11"/>
  <c r="AK242" i="11"/>
  <c r="AJ242" i="11"/>
  <c r="AI242" i="11"/>
  <c r="AH242" i="11"/>
  <c r="AG242" i="11"/>
  <c r="AF242" i="11"/>
  <c r="AE242" i="11"/>
  <c r="AD242" i="11"/>
  <c r="AC242" i="11"/>
  <c r="AB242" i="11"/>
  <c r="AA242" i="11"/>
  <c r="Z242" i="11"/>
  <c r="Y242" i="11"/>
  <c r="X242" i="11"/>
  <c r="W242" i="11"/>
  <c r="V242" i="11"/>
  <c r="U242" i="11"/>
  <c r="T242" i="11"/>
  <c r="S242" i="11"/>
  <c r="R242" i="11"/>
  <c r="Q242" i="11"/>
  <c r="P242" i="11"/>
  <c r="O242" i="11"/>
  <c r="N242" i="11"/>
  <c r="M242" i="11"/>
  <c r="L242" i="11"/>
  <c r="K242" i="11"/>
  <c r="J242" i="11"/>
  <c r="I242" i="11"/>
  <c r="H242" i="11"/>
  <c r="G242" i="11"/>
  <c r="BK241" i="11"/>
  <c r="BJ241" i="11"/>
  <c r="BI241" i="11"/>
  <c r="BH241" i="11"/>
  <c r="BG241" i="11"/>
  <c r="BF241" i="11"/>
  <c r="BE241" i="11"/>
  <c r="BD241" i="11"/>
  <c r="BC241" i="11"/>
  <c r="BB241" i="11"/>
  <c r="BA241" i="11"/>
  <c r="AZ241" i="11"/>
  <c r="AY241" i="11"/>
  <c r="AX241" i="11"/>
  <c r="AW241" i="11"/>
  <c r="AV241" i="11"/>
  <c r="AU241" i="11"/>
  <c r="AT241" i="11"/>
  <c r="AS241" i="11"/>
  <c r="AR241" i="11"/>
  <c r="AQ241" i="11"/>
  <c r="AP241" i="11"/>
  <c r="AO241" i="11"/>
  <c r="AN241" i="11"/>
  <c r="AM241" i="11"/>
  <c r="AL241" i="11"/>
  <c r="AK241" i="11"/>
  <c r="AJ241" i="11"/>
  <c r="AI241" i="11"/>
  <c r="AH241" i="11"/>
  <c r="AG241" i="11"/>
  <c r="AF241" i="11"/>
  <c r="AE241" i="11"/>
  <c r="AD241" i="11"/>
  <c r="AC241" i="11"/>
  <c r="AB241" i="11"/>
  <c r="AA241" i="11"/>
  <c r="Z241" i="11"/>
  <c r="Y241" i="11"/>
  <c r="X241" i="11"/>
  <c r="W241" i="11"/>
  <c r="V241" i="11"/>
  <c r="U241" i="11"/>
  <c r="T241" i="11"/>
  <c r="S241" i="11"/>
  <c r="R241" i="11"/>
  <c r="Q241" i="11"/>
  <c r="P241" i="11"/>
  <c r="O241" i="11"/>
  <c r="N241" i="11"/>
  <c r="M241" i="11"/>
  <c r="L241" i="11"/>
  <c r="K241" i="11"/>
  <c r="J241" i="11"/>
  <c r="I241" i="11"/>
  <c r="H241" i="11"/>
  <c r="G241" i="11"/>
  <c r="BK240" i="11"/>
  <c r="BJ240" i="11"/>
  <c r="BI240" i="11"/>
  <c r="BH240" i="11"/>
  <c r="BG240" i="11"/>
  <c r="BF240" i="11"/>
  <c r="BE240" i="11"/>
  <c r="BD240" i="11"/>
  <c r="BC240" i="11"/>
  <c r="BB240" i="11"/>
  <c r="BA240" i="11"/>
  <c r="AZ240" i="11"/>
  <c r="AY240" i="11"/>
  <c r="AX240" i="11"/>
  <c r="AW240" i="11"/>
  <c r="AV240" i="11"/>
  <c r="AU240" i="11"/>
  <c r="AT240" i="11"/>
  <c r="AS240" i="11"/>
  <c r="AR240" i="11"/>
  <c r="AQ240" i="11"/>
  <c r="AP240" i="11"/>
  <c r="AO240" i="11"/>
  <c r="AN240" i="11"/>
  <c r="AM240" i="11"/>
  <c r="AL240" i="11"/>
  <c r="AK240" i="11"/>
  <c r="AJ240" i="11"/>
  <c r="AI240" i="11"/>
  <c r="AH240" i="11"/>
  <c r="AG240" i="11"/>
  <c r="AF240" i="11"/>
  <c r="AE240" i="11"/>
  <c r="AD240" i="11"/>
  <c r="AC240" i="11"/>
  <c r="AB240" i="11"/>
  <c r="AA240" i="11"/>
  <c r="Z240" i="11"/>
  <c r="Y240" i="11"/>
  <c r="X240" i="11"/>
  <c r="W240" i="11"/>
  <c r="V240" i="11"/>
  <c r="U240" i="11"/>
  <c r="T240" i="11"/>
  <c r="S240" i="11"/>
  <c r="R240" i="11"/>
  <c r="Q240" i="11"/>
  <c r="P240" i="11"/>
  <c r="O240" i="11"/>
  <c r="N240" i="11"/>
  <c r="M240" i="11"/>
  <c r="L240" i="11"/>
  <c r="K240" i="11"/>
  <c r="J240" i="11"/>
  <c r="I240" i="11"/>
  <c r="H240" i="11"/>
  <c r="G240" i="11"/>
  <c r="BK239" i="11"/>
  <c r="BJ239" i="11"/>
  <c r="BI239" i="11"/>
  <c r="BH239" i="11"/>
  <c r="BG239" i="11"/>
  <c r="BF239" i="11"/>
  <c r="BE239" i="11"/>
  <c r="BD239" i="11"/>
  <c r="BC239" i="11"/>
  <c r="BB239" i="11"/>
  <c r="BA239" i="11"/>
  <c r="AZ239" i="11"/>
  <c r="AY239" i="11"/>
  <c r="AX239" i="11"/>
  <c r="AW239" i="11"/>
  <c r="AV239" i="11"/>
  <c r="AU239" i="11"/>
  <c r="AT239" i="11"/>
  <c r="AS239" i="11"/>
  <c r="AR239" i="11"/>
  <c r="AQ239" i="11"/>
  <c r="AP239" i="11"/>
  <c r="AO239" i="11"/>
  <c r="AN239" i="11"/>
  <c r="AM239" i="11"/>
  <c r="AL239" i="11"/>
  <c r="AK239" i="11"/>
  <c r="AJ239" i="11"/>
  <c r="AI239" i="11"/>
  <c r="AH239" i="11"/>
  <c r="AG239" i="11"/>
  <c r="AF239" i="11"/>
  <c r="AE239" i="11"/>
  <c r="AD239" i="11"/>
  <c r="AC239" i="11"/>
  <c r="AB239" i="11"/>
  <c r="AA239" i="11"/>
  <c r="Z239" i="11"/>
  <c r="Y239" i="11"/>
  <c r="X239" i="11"/>
  <c r="W239" i="11"/>
  <c r="V239" i="11"/>
  <c r="U239" i="11"/>
  <c r="T239" i="11"/>
  <c r="S239" i="11"/>
  <c r="R239" i="11"/>
  <c r="Q239" i="11"/>
  <c r="P239" i="11"/>
  <c r="O239" i="11"/>
  <c r="N239" i="11"/>
  <c r="M239" i="11"/>
  <c r="L239" i="11"/>
  <c r="K239" i="11"/>
  <c r="J239" i="11"/>
  <c r="I239" i="11"/>
  <c r="H239" i="11"/>
  <c r="G239" i="11"/>
  <c r="BK238" i="11"/>
  <c r="BJ238" i="11"/>
  <c r="BI238" i="11"/>
  <c r="BH238" i="11"/>
  <c r="BG238" i="11"/>
  <c r="BF238" i="11"/>
  <c r="BE238" i="11"/>
  <c r="BD238" i="11"/>
  <c r="BC238" i="11"/>
  <c r="BB238" i="11"/>
  <c r="BA238" i="11"/>
  <c r="AZ238" i="11"/>
  <c r="AY238" i="11"/>
  <c r="AX238" i="11"/>
  <c r="AW238" i="11"/>
  <c r="AV238" i="11"/>
  <c r="AU238" i="11"/>
  <c r="AT238" i="11"/>
  <c r="AS238" i="11"/>
  <c r="AR238" i="11"/>
  <c r="AQ238" i="11"/>
  <c r="AP238" i="11"/>
  <c r="AO238" i="11"/>
  <c r="AN238" i="11"/>
  <c r="AM238" i="11"/>
  <c r="AL238" i="11"/>
  <c r="AK238" i="11"/>
  <c r="AJ238" i="11"/>
  <c r="AI238" i="11"/>
  <c r="AH238" i="11"/>
  <c r="AG238" i="11"/>
  <c r="AF238" i="11"/>
  <c r="AE238" i="11"/>
  <c r="AD238" i="11"/>
  <c r="AC238" i="11"/>
  <c r="AB238" i="11"/>
  <c r="AA238" i="11"/>
  <c r="Z238" i="11"/>
  <c r="Y238" i="11"/>
  <c r="X238" i="11"/>
  <c r="W238" i="11"/>
  <c r="V238" i="11"/>
  <c r="U238" i="11"/>
  <c r="T238" i="11"/>
  <c r="S238" i="11"/>
  <c r="R238" i="11"/>
  <c r="Q238" i="11"/>
  <c r="P238" i="11"/>
  <c r="O238" i="11"/>
  <c r="N238" i="11"/>
  <c r="M238" i="11"/>
  <c r="L238" i="11"/>
  <c r="K238" i="11"/>
  <c r="J238" i="11"/>
  <c r="I238" i="11"/>
  <c r="H238" i="11"/>
  <c r="G238" i="11"/>
  <c r="BK237" i="11"/>
  <c r="BJ237" i="11"/>
  <c r="BI237" i="11"/>
  <c r="BH237" i="11"/>
  <c r="BG237" i="11"/>
  <c r="BF237" i="11"/>
  <c r="BE237" i="11"/>
  <c r="BD237" i="11"/>
  <c r="BC237" i="11"/>
  <c r="BB237" i="11"/>
  <c r="BA237" i="11"/>
  <c r="AZ237" i="11"/>
  <c r="AY237" i="11"/>
  <c r="AX237" i="11"/>
  <c r="AW237" i="11"/>
  <c r="AV237" i="11"/>
  <c r="AU237" i="11"/>
  <c r="AT237" i="11"/>
  <c r="AS237" i="11"/>
  <c r="AR237" i="11"/>
  <c r="AQ237" i="11"/>
  <c r="AP237" i="11"/>
  <c r="AO237" i="11"/>
  <c r="AN237" i="11"/>
  <c r="AM237" i="11"/>
  <c r="AL237" i="11"/>
  <c r="AK237" i="11"/>
  <c r="AJ237" i="11"/>
  <c r="AI237" i="11"/>
  <c r="AH237" i="11"/>
  <c r="AG237" i="11"/>
  <c r="AF237" i="11"/>
  <c r="AE237" i="11"/>
  <c r="AD237" i="11"/>
  <c r="AC237" i="11"/>
  <c r="AB237" i="11"/>
  <c r="AA237" i="11"/>
  <c r="Z237" i="11"/>
  <c r="Y237" i="11"/>
  <c r="X237" i="11"/>
  <c r="W237" i="11"/>
  <c r="V237" i="11"/>
  <c r="U237" i="11"/>
  <c r="T237" i="11"/>
  <c r="S237" i="11"/>
  <c r="R237" i="11"/>
  <c r="Q237" i="11"/>
  <c r="P237" i="11"/>
  <c r="O237" i="11"/>
  <c r="N237" i="11"/>
  <c r="M237" i="11"/>
  <c r="L237" i="11"/>
  <c r="K237" i="11"/>
  <c r="J237" i="11"/>
  <c r="I237" i="11"/>
  <c r="H237" i="11"/>
  <c r="G237" i="11"/>
  <c r="AW232" i="11"/>
  <c r="AC232" i="11"/>
  <c r="U232" i="11"/>
  <c r="M232" i="11"/>
  <c r="AW231" i="11"/>
  <c r="AC231" i="11"/>
  <c r="U231" i="11"/>
  <c r="M231" i="11"/>
  <c r="AW230" i="11"/>
  <c r="AC230" i="11"/>
  <c r="U230" i="11"/>
  <c r="M230" i="11"/>
  <c r="AW229" i="11"/>
  <c r="AC229" i="11"/>
  <c r="U229" i="11"/>
  <c r="M229" i="11"/>
  <c r="AW228" i="11"/>
  <c r="AC228" i="11"/>
  <c r="U228" i="11"/>
  <c r="M228" i="11"/>
  <c r="AW227" i="11"/>
  <c r="AC227" i="11"/>
  <c r="U227" i="11"/>
  <c r="M227" i="11"/>
  <c r="AW226" i="11"/>
  <c r="AC226" i="11"/>
  <c r="U226" i="11"/>
  <c r="M226" i="11"/>
  <c r="D226" i="11"/>
  <c r="AW225" i="11"/>
  <c r="AC225" i="11"/>
  <c r="U225" i="11"/>
  <c r="M225" i="11"/>
  <c r="D225" i="11"/>
  <c r="AW224" i="11"/>
  <c r="AC224" i="11"/>
  <c r="U224" i="11"/>
  <c r="M224" i="11"/>
  <c r="AW223" i="11"/>
  <c r="AC223" i="11"/>
  <c r="U223" i="11"/>
  <c r="M223" i="11"/>
  <c r="AW222" i="11"/>
  <c r="AC222" i="11"/>
  <c r="U222" i="11"/>
  <c r="M222" i="11"/>
  <c r="AW221" i="11"/>
  <c r="AC221" i="11"/>
  <c r="U221" i="11"/>
  <c r="M221" i="11"/>
  <c r="AW220" i="11"/>
  <c r="AC220" i="11"/>
  <c r="U220" i="11"/>
  <c r="M220" i="11"/>
  <c r="AW219" i="11"/>
  <c r="AC219" i="11"/>
  <c r="U219" i="11"/>
  <c r="M219" i="11"/>
  <c r="AW218" i="11"/>
  <c r="AC218" i="11"/>
  <c r="U218" i="11"/>
  <c r="M218" i="11"/>
  <c r="AW217" i="11"/>
  <c r="AC217" i="11"/>
  <c r="U217" i="11"/>
  <c r="M217" i="11"/>
  <c r="AW216" i="11"/>
  <c r="AC216" i="11"/>
  <c r="U216" i="11"/>
  <c r="M216" i="11"/>
  <c r="AW215" i="11"/>
  <c r="AC215" i="11"/>
  <c r="U215" i="11"/>
  <c r="M215" i="11"/>
  <c r="AW214" i="11"/>
  <c r="AC214" i="11"/>
  <c r="U214" i="11"/>
  <c r="M214" i="11"/>
  <c r="AW213" i="11"/>
  <c r="AC213" i="11"/>
  <c r="U213" i="11"/>
  <c r="M213" i="11"/>
  <c r="AW212" i="11"/>
  <c r="AC212" i="11"/>
  <c r="U212" i="11"/>
  <c r="M212" i="11"/>
  <c r="AW211" i="11"/>
  <c r="AC211" i="11"/>
  <c r="U211" i="11"/>
  <c r="M211" i="11"/>
  <c r="AW210" i="11"/>
  <c r="AC210" i="11"/>
  <c r="U210" i="11"/>
  <c r="M210" i="11"/>
  <c r="AW209" i="11"/>
  <c r="AC209" i="11"/>
  <c r="U209" i="11"/>
  <c r="M209" i="11"/>
  <c r="AW208" i="11"/>
  <c r="AC208" i="11"/>
  <c r="U208" i="11"/>
  <c r="M208" i="11"/>
  <c r="AW207" i="11"/>
  <c r="AC207" i="11"/>
  <c r="U207" i="11"/>
  <c r="M207" i="11"/>
  <c r="AW206" i="11"/>
  <c r="AC206" i="11"/>
  <c r="U206" i="11"/>
  <c r="M206" i="11"/>
  <c r="AW205" i="11"/>
  <c r="AC205" i="11"/>
  <c r="U205" i="11"/>
  <c r="M205" i="11"/>
  <c r="AW204" i="11"/>
  <c r="AC204" i="11"/>
  <c r="U204" i="11"/>
  <c r="M204" i="11"/>
  <c r="AW203" i="11"/>
  <c r="AC203" i="11"/>
  <c r="U203" i="11"/>
  <c r="M203" i="11"/>
  <c r="AW202" i="11"/>
  <c r="AC202" i="11"/>
  <c r="U202" i="11"/>
  <c r="M202" i="11"/>
  <c r="AW201" i="11"/>
  <c r="AC201" i="11"/>
  <c r="U201" i="11"/>
  <c r="M201" i="11"/>
  <c r="AW200" i="11"/>
  <c r="AC200" i="11"/>
  <c r="U200" i="11"/>
  <c r="M200" i="11"/>
  <c r="D200" i="11"/>
  <c r="AW199" i="11"/>
  <c r="AC199" i="11"/>
  <c r="U199" i="11"/>
  <c r="M199" i="11"/>
  <c r="AW198" i="11"/>
  <c r="AC198" i="11"/>
  <c r="U198" i="11"/>
  <c r="M198" i="11"/>
  <c r="AW197" i="11"/>
  <c r="AC197" i="11"/>
  <c r="U197" i="11"/>
  <c r="M197" i="11"/>
  <c r="AW196" i="11"/>
  <c r="AC196" i="11"/>
  <c r="U196" i="11"/>
  <c r="M196" i="11"/>
  <c r="D196" i="11"/>
  <c r="AW195" i="11"/>
  <c r="AC195" i="11"/>
  <c r="U195" i="11"/>
  <c r="M195" i="11"/>
  <c r="AW194" i="11"/>
  <c r="AC194" i="11"/>
  <c r="U194" i="11"/>
  <c r="M194" i="11"/>
  <c r="AW193" i="11"/>
  <c r="AC193" i="11"/>
  <c r="U193" i="11"/>
  <c r="M193" i="11"/>
  <c r="AW192" i="11"/>
  <c r="AC192" i="11"/>
  <c r="U192" i="11"/>
  <c r="M192" i="11"/>
  <c r="D192" i="11"/>
  <c r="AW191" i="11"/>
  <c r="AC191" i="11"/>
  <c r="U191" i="11"/>
  <c r="M191" i="11"/>
  <c r="AW190" i="11"/>
  <c r="AC190" i="11"/>
  <c r="U190" i="11"/>
  <c r="M190" i="11"/>
  <c r="AW189" i="11"/>
  <c r="AC189" i="11"/>
  <c r="U189" i="11"/>
  <c r="M189" i="11"/>
  <c r="AW188" i="11"/>
  <c r="AC188" i="11"/>
  <c r="U188" i="11"/>
  <c r="M188" i="11"/>
  <c r="AW187" i="11"/>
  <c r="AC187" i="11"/>
  <c r="U187" i="11"/>
  <c r="M187" i="11"/>
  <c r="AW186" i="11"/>
  <c r="AC186" i="11"/>
  <c r="U186" i="11"/>
  <c r="M186" i="11"/>
  <c r="AW185" i="11"/>
  <c r="AC185" i="11"/>
  <c r="U185" i="11"/>
  <c r="M185" i="11"/>
  <c r="AW184" i="11"/>
  <c r="AC184" i="11"/>
  <c r="U184" i="11"/>
  <c r="M184" i="11"/>
  <c r="AW183" i="11"/>
  <c r="AC183" i="11"/>
  <c r="U183" i="11"/>
  <c r="M183" i="11"/>
  <c r="D183" i="11"/>
  <c r="AW182" i="11"/>
  <c r="AC182" i="11"/>
  <c r="U182" i="11"/>
  <c r="M182" i="11"/>
  <c r="AW181" i="11"/>
  <c r="AC181" i="11"/>
  <c r="U181" i="11"/>
  <c r="M181" i="11"/>
  <c r="AW180" i="11"/>
  <c r="AC180" i="11"/>
  <c r="U180" i="11"/>
  <c r="M180" i="11"/>
  <c r="AW179" i="11"/>
  <c r="AC179" i="11"/>
  <c r="U179" i="11"/>
  <c r="M179" i="11"/>
  <c r="AW178" i="11"/>
  <c r="AC178" i="11"/>
  <c r="U178" i="11"/>
  <c r="M178" i="11"/>
  <c r="AW177" i="11"/>
  <c r="AC177" i="11"/>
  <c r="U177" i="11"/>
  <c r="M177" i="11"/>
  <c r="AW176" i="11"/>
  <c r="AC176" i="11"/>
  <c r="U176" i="11"/>
  <c r="M176" i="11"/>
  <c r="AW175" i="11"/>
  <c r="AC175" i="11"/>
  <c r="U175" i="11"/>
  <c r="M175" i="11"/>
  <c r="AW174" i="11"/>
  <c r="AC174" i="11"/>
  <c r="U174" i="11"/>
  <c r="M174" i="11"/>
  <c r="AW173" i="11"/>
  <c r="AC173" i="11"/>
  <c r="U173" i="11"/>
  <c r="M173" i="11"/>
  <c r="AW172" i="11"/>
  <c r="AC172" i="11"/>
  <c r="U172" i="11"/>
  <c r="M172" i="11"/>
  <c r="AW171" i="11"/>
  <c r="AC171" i="11"/>
  <c r="U171" i="11"/>
  <c r="M171" i="11"/>
  <c r="AW170" i="11"/>
  <c r="AC170" i="11"/>
  <c r="U170" i="11"/>
  <c r="M170" i="11"/>
  <c r="AW169" i="11"/>
  <c r="AC169" i="11"/>
  <c r="U169" i="11"/>
  <c r="M169" i="11"/>
  <c r="AW168" i="11"/>
  <c r="AC168" i="11"/>
  <c r="U168" i="11"/>
  <c r="M168" i="11"/>
  <c r="AW167" i="11"/>
  <c r="AC167" i="11"/>
  <c r="U167" i="11"/>
  <c r="M167" i="11"/>
  <c r="AW166" i="11"/>
  <c r="AC166" i="11"/>
  <c r="U166" i="11"/>
  <c r="M166" i="11"/>
  <c r="AW165" i="11"/>
  <c r="AC165" i="11"/>
  <c r="U165" i="11"/>
  <c r="M165" i="11"/>
  <c r="AW164" i="11"/>
  <c r="AC164" i="11"/>
  <c r="U164" i="11"/>
  <c r="M164" i="11"/>
  <c r="AW163" i="11"/>
  <c r="AC163" i="11"/>
  <c r="U163" i="11"/>
  <c r="M163" i="11"/>
  <c r="AW162" i="11"/>
  <c r="AC162" i="11"/>
  <c r="U162" i="11"/>
  <c r="M162" i="11"/>
  <c r="AW161" i="11"/>
  <c r="AC161" i="11"/>
  <c r="U161" i="11"/>
  <c r="M161" i="11"/>
  <c r="AW160" i="11"/>
  <c r="AC160" i="11"/>
  <c r="U160" i="11"/>
  <c r="M160" i="11"/>
  <c r="AW159" i="11"/>
  <c r="AC159" i="11"/>
  <c r="U159" i="11"/>
  <c r="M159" i="11"/>
  <c r="D159" i="11"/>
  <c r="AW158" i="11"/>
  <c r="AC158" i="11"/>
  <c r="U158" i="11"/>
  <c r="M158" i="11"/>
  <c r="AW157" i="11"/>
  <c r="AC157" i="11"/>
  <c r="U157" i="11"/>
  <c r="M157" i="11"/>
  <c r="AW156" i="11"/>
  <c r="AC156" i="11"/>
  <c r="U156" i="11"/>
  <c r="M156" i="11"/>
  <c r="AW155" i="11"/>
  <c r="AC155" i="11"/>
  <c r="U155" i="11"/>
  <c r="M155" i="11"/>
  <c r="AW154" i="11"/>
  <c r="AC154" i="11"/>
  <c r="U154" i="11"/>
  <c r="M154" i="11"/>
  <c r="AW153" i="11"/>
  <c r="AC153" i="11"/>
  <c r="U153" i="11"/>
  <c r="M153" i="11"/>
  <c r="AW152" i="11"/>
  <c r="AC152" i="11"/>
  <c r="U152" i="11"/>
  <c r="M152" i="11"/>
  <c r="AW151" i="11"/>
  <c r="AC151" i="11"/>
  <c r="U151" i="11"/>
  <c r="M151" i="11"/>
  <c r="AW150" i="11"/>
  <c r="AC150" i="11"/>
  <c r="U150" i="11"/>
  <c r="M150" i="11"/>
  <c r="AW149" i="11"/>
  <c r="AC149" i="11"/>
  <c r="U149" i="11"/>
  <c r="M149" i="11"/>
  <c r="AW148" i="11"/>
  <c r="AC148" i="11"/>
  <c r="U148" i="11"/>
  <c r="M148" i="11"/>
  <c r="AW147" i="11"/>
  <c r="AC147" i="11"/>
  <c r="U147" i="11"/>
  <c r="M147" i="11"/>
  <c r="AW146" i="11"/>
  <c r="AC146" i="11"/>
  <c r="U146" i="11"/>
  <c r="M146" i="11"/>
  <c r="AW145" i="11"/>
  <c r="AC145" i="11"/>
  <c r="U145" i="11"/>
  <c r="M145" i="11"/>
  <c r="AW144" i="11"/>
  <c r="AC144" i="11"/>
  <c r="U144" i="11"/>
  <c r="M144" i="11"/>
  <c r="AW143" i="11"/>
  <c r="AC143" i="11"/>
  <c r="U143" i="11"/>
  <c r="M143" i="11"/>
  <c r="AW142" i="11"/>
  <c r="AC142" i="11"/>
  <c r="U142" i="11"/>
  <c r="M142" i="11"/>
  <c r="AW141" i="11"/>
  <c r="AC141" i="11"/>
  <c r="U141" i="11"/>
  <c r="M141" i="11"/>
  <c r="AW140" i="11"/>
  <c r="AC140" i="11"/>
  <c r="U140" i="11"/>
  <c r="M140" i="11"/>
  <c r="AW139" i="11"/>
  <c r="AC139" i="11"/>
  <c r="U139" i="11"/>
  <c r="M139" i="11"/>
  <c r="AW138" i="11"/>
  <c r="AC138" i="11"/>
  <c r="U138" i="11"/>
  <c r="M138" i="11"/>
  <c r="AW137" i="11"/>
  <c r="AC137" i="11"/>
  <c r="U137" i="11"/>
  <c r="M137" i="11"/>
  <c r="AW136" i="11"/>
  <c r="AC136" i="11"/>
  <c r="U136" i="11"/>
  <c r="M136" i="11"/>
  <c r="AW135" i="11"/>
  <c r="AC135" i="11"/>
  <c r="U135" i="11"/>
  <c r="M135" i="11"/>
  <c r="AW134" i="11"/>
  <c r="AC134" i="11"/>
  <c r="U134" i="11"/>
  <c r="M134" i="11"/>
  <c r="AW133" i="11"/>
  <c r="AC133" i="11"/>
  <c r="U133" i="11"/>
  <c r="M133" i="11"/>
  <c r="AW132" i="11"/>
  <c r="AC132" i="11"/>
  <c r="U132" i="11"/>
  <c r="M132" i="11"/>
  <c r="AW131" i="11"/>
  <c r="AC131" i="11"/>
  <c r="U131" i="11"/>
  <c r="M131" i="11"/>
  <c r="D131" i="11"/>
  <c r="AW130" i="11"/>
  <c r="AC130" i="11"/>
  <c r="U130" i="11"/>
  <c r="M130" i="11"/>
  <c r="AW129" i="11"/>
  <c r="AC129" i="11"/>
  <c r="U129" i="11"/>
  <c r="M129" i="11"/>
  <c r="AW128" i="11"/>
  <c r="AC128" i="11"/>
  <c r="U128" i="11"/>
  <c r="M128" i="11"/>
  <c r="AW127" i="11"/>
  <c r="AC127" i="11"/>
  <c r="U127" i="11"/>
  <c r="M127" i="11"/>
  <c r="AW126" i="11"/>
  <c r="AC126" i="11"/>
  <c r="U126" i="11"/>
  <c r="M126" i="11"/>
  <c r="AW125" i="11"/>
  <c r="AC125" i="11"/>
  <c r="U125" i="11"/>
  <c r="M125" i="11"/>
  <c r="AW124" i="11"/>
  <c r="AC124" i="11"/>
  <c r="U124" i="11"/>
  <c r="M124" i="11"/>
  <c r="AW123" i="11"/>
  <c r="AC123" i="11"/>
  <c r="U123" i="11"/>
  <c r="M123" i="11"/>
  <c r="AW122" i="11"/>
  <c r="AC122" i="11"/>
  <c r="U122" i="11"/>
  <c r="M122" i="11"/>
  <c r="AW121" i="11"/>
  <c r="AC121" i="11"/>
  <c r="U121" i="11"/>
  <c r="M121" i="11"/>
  <c r="AW120" i="11"/>
  <c r="AC120" i="11"/>
  <c r="U120" i="11"/>
  <c r="M120" i="11"/>
  <c r="AW119" i="11"/>
  <c r="AC119" i="11"/>
  <c r="U119" i="11"/>
  <c r="M119" i="11"/>
  <c r="AW118" i="11"/>
  <c r="AC118" i="11"/>
  <c r="U118" i="11"/>
  <c r="M118" i="11"/>
  <c r="AW117" i="11"/>
  <c r="AC117" i="11"/>
  <c r="U117" i="11"/>
  <c r="M117" i="11"/>
  <c r="AW116" i="11"/>
  <c r="AC116" i="11"/>
  <c r="U116" i="11"/>
  <c r="M116" i="11"/>
  <c r="AW115" i="11"/>
  <c r="AC115" i="11"/>
  <c r="U115" i="11"/>
  <c r="M115" i="11"/>
  <c r="AW114" i="11"/>
  <c r="AC114" i="11"/>
  <c r="U114" i="11"/>
  <c r="M114" i="11"/>
  <c r="AW113" i="11"/>
  <c r="AC113" i="11"/>
  <c r="U113" i="11"/>
  <c r="M113" i="11"/>
  <c r="AW112" i="11"/>
  <c r="AC112" i="11"/>
  <c r="U112" i="11"/>
  <c r="M112" i="11"/>
  <c r="AW111" i="11"/>
  <c r="AC111" i="11"/>
  <c r="U111" i="11"/>
  <c r="M111" i="11"/>
  <c r="AW110" i="11"/>
  <c r="AC110" i="11"/>
  <c r="U110" i="11"/>
  <c r="M110" i="11"/>
  <c r="AW109" i="11"/>
  <c r="AC109" i="11"/>
  <c r="U109" i="11"/>
  <c r="M109" i="11"/>
  <c r="AW108" i="11"/>
  <c r="AC108" i="11"/>
  <c r="U108" i="11"/>
  <c r="M108" i="11"/>
  <c r="AW107" i="11"/>
  <c r="AC107" i="11"/>
  <c r="U107" i="11"/>
  <c r="M107" i="11"/>
  <c r="AW106" i="11"/>
  <c r="AC106" i="11"/>
  <c r="U106" i="11"/>
  <c r="M106" i="11"/>
  <c r="AW105" i="11"/>
  <c r="AC105" i="11"/>
  <c r="U105" i="11"/>
  <c r="M105" i="11"/>
  <c r="AW104" i="11"/>
  <c r="AC104" i="11"/>
  <c r="U104" i="11"/>
  <c r="M104" i="11"/>
  <c r="AW103" i="11"/>
  <c r="AC103" i="11"/>
  <c r="U103" i="11"/>
  <c r="M103" i="11"/>
  <c r="AW102" i="11"/>
  <c r="AC102" i="11"/>
  <c r="U102" i="11"/>
  <c r="M102" i="11"/>
  <c r="AW101" i="11"/>
  <c r="AC101" i="11"/>
  <c r="U101" i="11"/>
  <c r="M101" i="11"/>
  <c r="AW100" i="11"/>
  <c r="AC100" i="11"/>
  <c r="U100" i="11"/>
  <c r="M100" i="11"/>
  <c r="AW99" i="11"/>
  <c r="AC99" i="11"/>
  <c r="U99" i="11"/>
  <c r="M99" i="11"/>
  <c r="AW98" i="11"/>
  <c r="AC98" i="11"/>
  <c r="U98" i="11"/>
  <c r="M98" i="11"/>
  <c r="AW97" i="11"/>
  <c r="AC97" i="11"/>
  <c r="U97" i="11"/>
  <c r="M97" i="11"/>
  <c r="AW96" i="11"/>
  <c r="AC96" i="11"/>
  <c r="U96" i="11"/>
  <c r="M96" i="11"/>
  <c r="AW95" i="11"/>
  <c r="AC95" i="11"/>
  <c r="U95" i="11"/>
  <c r="M95" i="11"/>
  <c r="AW94" i="11"/>
  <c r="AC94" i="11"/>
  <c r="U94" i="11"/>
  <c r="M94" i="11"/>
  <c r="AW93" i="11"/>
  <c r="AC93" i="11"/>
  <c r="U93" i="11"/>
  <c r="M93" i="11"/>
  <c r="AW92" i="11"/>
  <c r="AC92" i="11"/>
  <c r="U92" i="11"/>
  <c r="M92" i="11"/>
  <c r="AW91" i="11"/>
  <c r="AC91" i="11"/>
  <c r="U91" i="11"/>
  <c r="M91" i="11"/>
  <c r="AW90" i="11"/>
  <c r="AC90" i="11"/>
  <c r="U90" i="11"/>
  <c r="M90" i="11"/>
  <c r="AW89" i="11"/>
  <c r="AC89" i="11"/>
  <c r="U89" i="11"/>
  <c r="M89" i="11"/>
  <c r="AW88" i="11"/>
  <c r="AC88" i="11"/>
  <c r="U88" i="11"/>
  <c r="M88" i="11"/>
  <c r="AW87" i="11"/>
  <c r="AC87" i="11"/>
  <c r="U87" i="11"/>
  <c r="M87" i="11"/>
  <c r="AW86" i="11"/>
  <c r="AC86" i="11"/>
  <c r="U86" i="11"/>
  <c r="M86" i="11"/>
  <c r="AW85" i="11"/>
  <c r="AC85" i="11"/>
  <c r="U85" i="11"/>
  <c r="M85" i="11"/>
  <c r="AW84" i="11"/>
  <c r="AC84" i="11"/>
  <c r="U84" i="11"/>
  <c r="M84" i="11"/>
  <c r="AW83" i="11"/>
  <c r="AC83" i="11"/>
  <c r="U83" i="11"/>
  <c r="M83" i="11"/>
  <c r="AW82" i="11"/>
  <c r="AC82" i="11"/>
  <c r="U82" i="11"/>
  <c r="M82" i="11"/>
  <c r="AW81" i="11"/>
  <c r="AC81" i="11"/>
  <c r="U81" i="11"/>
  <c r="M81" i="11"/>
  <c r="AW80" i="11"/>
  <c r="AC80" i="11"/>
  <c r="U80" i="11"/>
  <c r="M80" i="11"/>
  <c r="AW79" i="11"/>
  <c r="AC79" i="11"/>
  <c r="U79" i="11"/>
  <c r="M79" i="11"/>
  <c r="AW78" i="11"/>
  <c r="AC78" i="11"/>
  <c r="U78" i="11"/>
  <c r="M78" i="11"/>
  <c r="AW77" i="11"/>
  <c r="AC77" i="11"/>
  <c r="U77" i="11"/>
  <c r="M77" i="11"/>
  <c r="AW76" i="11"/>
  <c r="AC76" i="11"/>
  <c r="U76" i="11"/>
  <c r="M76" i="11"/>
  <c r="AW75" i="11"/>
  <c r="AC75" i="11"/>
  <c r="U75" i="11"/>
  <c r="M75" i="11"/>
  <c r="AW74" i="11"/>
  <c r="AC74" i="11"/>
  <c r="U74" i="11"/>
  <c r="M74" i="11"/>
  <c r="AW73" i="11"/>
  <c r="AC73" i="11"/>
  <c r="U73" i="11"/>
  <c r="M73" i="11"/>
  <c r="AW72" i="11"/>
  <c r="AC72" i="11"/>
  <c r="U72" i="11"/>
  <c r="M72" i="11"/>
  <c r="AW71" i="11"/>
  <c r="AC71" i="11"/>
  <c r="U71" i="11"/>
  <c r="M71" i="11"/>
  <c r="AW70" i="11"/>
  <c r="AC70" i="11"/>
  <c r="U70" i="11"/>
  <c r="M70" i="11"/>
  <c r="AW69" i="11"/>
  <c r="AC69" i="11"/>
  <c r="U69" i="11"/>
  <c r="M69" i="11"/>
  <c r="AW68" i="11"/>
  <c r="AC68" i="11"/>
  <c r="U68" i="11"/>
  <c r="M68" i="11"/>
  <c r="AW67" i="11"/>
  <c r="AC67" i="11"/>
  <c r="U67" i="11"/>
  <c r="M67" i="11"/>
  <c r="AW66" i="11"/>
  <c r="AC66" i="11"/>
  <c r="U66" i="11"/>
  <c r="M66" i="11"/>
  <c r="AW65" i="11"/>
  <c r="AC65" i="11"/>
  <c r="U65" i="11"/>
  <c r="M65" i="11"/>
  <c r="AW64" i="11"/>
  <c r="AC64" i="11"/>
  <c r="U64" i="11"/>
  <c r="M64" i="11"/>
  <c r="H49" i="9"/>
  <c r="F49" i="9" s="1"/>
  <c r="D50" i="9" s="1"/>
  <c r="B63" i="10" s="1"/>
  <c r="F88" i="2" s="1"/>
  <c r="H47" i="9"/>
  <c r="G47" i="9"/>
  <c r="F47" i="9" s="1"/>
  <c r="D48" i="9" s="1"/>
  <c r="B62" i="10" s="1"/>
  <c r="F87" i="2" s="1"/>
  <c r="F45" i="9"/>
  <c r="F44" i="9"/>
  <c r="F43" i="9"/>
  <c r="G40" i="9"/>
  <c r="H40" i="9" s="1" a="1"/>
  <c r="H40" i="9" s="1"/>
  <c r="F39" i="9"/>
  <c r="H39" i="9" s="1"/>
  <c r="F38" i="9"/>
  <c r="H38" i="9" s="1"/>
  <c r="F37" i="9"/>
  <c r="F35" i="9"/>
  <c r="D36" i="9" s="1"/>
  <c r="B59" i="10" s="1"/>
  <c r="F84" i="2" s="1"/>
  <c r="G84" i="2" s="1"/>
  <c r="F33" i="9"/>
  <c r="F32" i="9"/>
  <c r="D34" i="9" s="1"/>
  <c r="B58" i="10" s="1"/>
  <c r="F83" i="2" s="1"/>
  <c r="F31" i="9"/>
  <c r="F29" i="9"/>
  <c r="F28" i="9"/>
  <c r="F27" i="9"/>
  <c r="F26" i="9"/>
  <c r="F25" i="9"/>
  <c r="F24" i="9"/>
  <c r="F23" i="9"/>
  <c r="F22" i="9"/>
  <c r="F21" i="9"/>
  <c r="F19" i="9"/>
  <c r="F18" i="9"/>
  <c r="F17" i="9"/>
  <c r="D20" i="9" s="1"/>
  <c r="B56" i="10" s="1"/>
  <c r="F81" i="2" s="1"/>
  <c r="I15" i="9"/>
  <c r="H15" i="9"/>
  <c r="F15" i="9"/>
  <c r="I14" i="9"/>
  <c r="H14" i="9"/>
  <c r="F14" i="9" s="1"/>
  <c r="F12" i="9"/>
  <c r="D13" i="9" s="1"/>
  <c r="B54" i="10" s="1"/>
  <c r="F79" i="2" s="1"/>
  <c r="G79" i="2" s="1"/>
  <c r="I10" i="9"/>
  <c r="F10" i="9"/>
  <c r="I9" i="9"/>
  <c r="F9" i="9"/>
  <c r="H7" i="9"/>
  <c r="F7" i="9" s="1"/>
  <c r="F6" i="9"/>
  <c r="F5" i="9"/>
  <c r="F4" i="9"/>
  <c r="F3" i="9"/>
  <c r="H133" i="8"/>
  <c r="G133" i="8"/>
  <c r="F133" i="8" s="1"/>
  <c r="F132" i="8"/>
  <c r="F131" i="8"/>
  <c r="F130" i="8"/>
  <c r="F129" i="8"/>
  <c r="F128" i="8"/>
  <c r="F127" i="8"/>
  <c r="F126" i="8"/>
  <c r="D124" i="8"/>
  <c r="F123" i="8"/>
  <c r="F122" i="8"/>
  <c r="F121" i="8"/>
  <c r="F119" i="8"/>
  <c r="F118" i="8"/>
  <c r="F117" i="8"/>
  <c r="F116" i="8"/>
  <c r="F114" i="8"/>
  <c r="F112" i="8"/>
  <c r="F111" i="8"/>
  <c r="F110" i="8"/>
  <c r="F108" i="8"/>
  <c r="F107" i="8"/>
  <c r="F106" i="8"/>
  <c r="F105" i="8"/>
  <c r="F104" i="8"/>
  <c r="F102" i="8"/>
  <c r="F101" i="8"/>
  <c r="F100" i="8"/>
  <c r="F99" i="8"/>
  <c r="F98" i="8"/>
  <c r="F97" i="8"/>
  <c r="F96" i="8"/>
  <c r="F95" i="8"/>
  <c r="F94" i="8"/>
  <c r="F93" i="8"/>
  <c r="F92" i="8"/>
  <c r="F91" i="8"/>
  <c r="H88" i="8"/>
  <c r="G88" i="8"/>
  <c r="F88" i="8" s="1"/>
  <c r="D90" i="8" s="1"/>
  <c r="B45" i="10" s="1"/>
  <c r="F65" i="2" s="1"/>
  <c r="D87" i="8"/>
  <c r="B44" i="10" s="1"/>
  <c r="F64" i="2" s="1"/>
  <c r="G64" i="2" s="1"/>
  <c r="H86" i="8"/>
  <c r="D86" i="8"/>
  <c r="G85" i="8"/>
  <c r="F85" i="8" s="1"/>
  <c r="F83" i="8"/>
  <c r="F82" i="8"/>
  <c r="F81" i="8"/>
  <c r="F80" i="8"/>
  <c r="F79" i="8"/>
  <c r="F78" i="8"/>
  <c r="F77" i="8"/>
  <c r="H77" i="8" s="1"/>
  <c r="F76" i="8"/>
  <c r="F75" i="8"/>
  <c r="F74" i="8"/>
  <c r="F73" i="8"/>
  <c r="F72" i="8"/>
  <c r="F71" i="8"/>
  <c r="F70" i="8"/>
  <c r="F69" i="8"/>
  <c r="D67" i="8"/>
  <c r="H66" i="8"/>
  <c r="G66" i="8"/>
  <c r="F65" i="8"/>
  <c r="D63" i="8"/>
  <c r="H62" i="8"/>
  <c r="F60" i="8"/>
  <c r="F59" i="8"/>
  <c r="F58" i="8"/>
  <c r="F57" i="8"/>
  <c r="F56" i="8"/>
  <c r="F55" i="8"/>
  <c r="F54" i="8"/>
  <c r="F53" i="8"/>
  <c r="F52" i="8"/>
  <c r="F51" i="8"/>
  <c r="F50" i="8"/>
  <c r="F49" i="8"/>
  <c r="H48" i="8"/>
  <c r="H44" i="8" s="1"/>
  <c r="H47" i="8"/>
  <c r="D47" i="8"/>
  <c r="H46" i="8"/>
  <c r="H45" i="8"/>
  <c r="F44" i="8" s="1"/>
  <c r="F45" i="8"/>
  <c r="D45" i="8"/>
  <c r="G44" i="8"/>
  <c r="F42" i="8"/>
  <c r="F41" i="8"/>
  <c r="F40" i="8"/>
  <c r="F39" i="8"/>
  <c r="H37" i="8"/>
  <c r="F36" i="8"/>
  <c r="F35" i="8"/>
  <c r="F34" i="8"/>
  <c r="F33" i="8"/>
  <c r="F32" i="8"/>
  <c r="F31" i="8"/>
  <c r="F29" i="8"/>
  <c r="F28" i="8"/>
  <c r="F27" i="8"/>
  <c r="F26" i="8"/>
  <c r="F25" i="8"/>
  <c r="F24" i="8"/>
  <c r="F23" i="8"/>
  <c r="F22" i="8"/>
  <c r="F21" i="8"/>
  <c r="F20" i="8"/>
  <c r="H21" i="8" s="1"/>
  <c r="H19" i="8"/>
  <c r="H17" i="8" s="1"/>
  <c r="G18" i="8"/>
  <c r="D18" i="8"/>
  <c r="F15" i="8"/>
  <c r="F14" i="8"/>
  <c r="D16" i="8" s="1"/>
  <c r="B34" i="10" s="1"/>
  <c r="F54" i="2" s="1"/>
  <c r="F12" i="8"/>
  <c r="F11" i="8"/>
  <c r="F10" i="8"/>
  <c r="F9" i="8"/>
  <c r="F8" i="8"/>
  <c r="F7" i="8"/>
  <c r="F6" i="8"/>
  <c r="F5" i="8"/>
  <c r="F4" i="8"/>
  <c r="H5" i="8" s="1"/>
  <c r="F3" i="8"/>
  <c r="H4" i="8" s="1"/>
  <c r="I31" i="7"/>
  <c r="F31" i="7"/>
  <c r="I30" i="7"/>
  <c r="F30" i="7"/>
  <c r="I29" i="7"/>
  <c r="F29" i="7"/>
  <c r="I28" i="7"/>
  <c r="F28" i="7"/>
  <c r="I27" i="7"/>
  <c r="F27" i="7"/>
  <c r="H24" i="7"/>
  <c r="F24" i="7" s="1"/>
  <c r="H23" i="7"/>
  <c r="F23" i="7"/>
  <c r="F21" i="7"/>
  <c r="F19" i="7"/>
  <c r="F18" i="7"/>
  <c r="F17" i="7"/>
  <c r="H15" i="7"/>
  <c r="F15" i="7" s="1"/>
  <c r="D16" i="7" s="1"/>
  <c r="B29" i="10" s="1"/>
  <c r="F44" i="2" s="1"/>
  <c r="G44" i="2" s="1"/>
  <c r="H13" i="7"/>
  <c r="F13" i="7"/>
  <c r="D14" i="7" s="1"/>
  <c r="B28" i="10" s="1"/>
  <c r="F43" i="2" s="1"/>
  <c r="H11" i="7"/>
  <c r="F10" i="7"/>
  <c r="F9" i="7"/>
  <c r="G8" i="7" s="1"/>
  <c r="F8" i="7"/>
  <c r="H6" i="7"/>
  <c r="H4" i="7"/>
  <c r="I4" i="7" s="1"/>
  <c r="F35" i="6"/>
  <c r="F34" i="6"/>
  <c r="F32" i="6"/>
  <c r="F31" i="6"/>
  <c r="F30" i="6"/>
  <c r="F29" i="6"/>
  <c r="F28" i="6"/>
  <c r="F27" i="6"/>
  <c r="F26" i="6"/>
  <c r="F25" i="6"/>
  <c r="H22" i="6"/>
  <c r="F22" i="6" s="1"/>
  <c r="D24" i="6" s="1"/>
  <c r="B23" i="10" s="1"/>
  <c r="F33" i="2" s="1"/>
  <c r="H19" i="6"/>
  <c r="F19" i="6" s="1"/>
  <c r="D20" i="6" s="1"/>
  <c r="B22" i="10" s="1"/>
  <c r="F32" i="2" s="1"/>
  <c r="H16" i="6"/>
  <c r="F15" i="6"/>
  <c r="F14" i="6"/>
  <c r="F13" i="6"/>
  <c r="H10" i="6"/>
  <c r="F9" i="6"/>
  <c r="F10" i="6" s="1"/>
  <c r="D11" i="6" s="1"/>
  <c r="B20" i="10" s="1"/>
  <c r="F30" i="2" s="1"/>
  <c r="G30" i="2" s="1"/>
  <c r="H7" i="6"/>
  <c r="F6" i="6"/>
  <c r="F5" i="6"/>
  <c r="F4" i="6"/>
  <c r="F68" i="5"/>
  <c r="F67" i="5"/>
  <c r="F66" i="5"/>
  <c r="F65" i="5"/>
  <c r="F64" i="5"/>
  <c r="F63" i="5"/>
  <c r="F61" i="5"/>
  <c r="F60" i="5"/>
  <c r="F59" i="5"/>
  <c r="F58" i="5"/>
  <c r="F57" i="5"/>
  <c r="F56" i="5"/>
  <c r="F55" i="5"/>
  <c r="F53" i="5"/>
  <c r="F52" i="5"/>
  <c r="F51" i="5"/>
  <c r="F50" i="5"/>
  <c r="F48" i="5"/>
  <c r="H48" i="5" s="1"/>
  <c r="F47" i="5"/>
  <c r="F49" i="5" s="1"/>
  <c r="D49" i="5" s="1"/>
  <c r="B15" i="10" s="1"/>
  <c r="F20" i="2" s="1"/>
  <c r="F45" i="5"/>
  <c r="F44" i="5"/>
  <c r="F43" i="5"/>
  <c r="F42" i="5"/>
  <c r="F41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1" i="5"/>
  <c r="F20" i="5"/>
  <c r="F19" i="5"/>
  <c r="F18" i="5"/>
  <c r="F17" i="5"/>
  <c r="F16" i="5"/>
  <c r="F15" i="5"/>
  <c r="F14" i="5"/>
  <c r="F13" i="5"/>
  <c r="H12" i="5"/>
  <c r="F12" i="5"/>
  <c r="H11" i="5"/>
  <c r="F11" i="5"/>
  <c r="F9" i="5"/>
  <c r="F8" i="5"/>
  <c r="F7" i="5"/>
  <c r="F6" i="5"/>
  <c r="F5" i="5"/>
  <c r="F4" i="5"/>
  <c r="F3" i="5"/>
  <c r="D41" i="4"/>
  <c r="G63" i="8" s="1"/>
  <c r="H63" i="8" s="1"/>
  <c r="F62" i="8" s="1"/>
  <c r="D64" i="8" s="1"/>
  <c r="B41" i="10" s="1"/>
  <c r="F61" i="2" s="1"/>
  <c r="E35" i="2"/>
  <c r="E34" i="2"/>
  <c r="E33" i="2"/>
  <c r="E32" i="2"/>
  <c r="E31" i="2"/>
  <c r="E30" i="2"/>
  <c r="E29" i="2"/>
  <c r="C283" i="11" l="1"/>
  <c r="D110" i="11" s="1"/>
  <c r="C305" i="11"/>
  <c r="D132" i="11" s="1"/>
  <c r="C329" i="11"/>
  <c r="D156" i="11" s="1"/>
  <c r="C359" i="11"/>
  <c r="D186" i="11" s="1"/>
  <c r="C385" i="11"/>
  <c r="D212" i="11" s="1"/>
  <c r="C389" i="11"/>
  <c r="D216" i="11" s="1"/>
  <c r="C262" i="11"/>
  <c r="D89" i="11" s="1"/>
  <c r="C379" i="11"/>
  <c r="D206" i="11" s="1"/>
  <c r="C388" i="11"/>
  <c r="D215" i="11" s="1"/>
  <c r="C311" i="11"/>
  <c r="D138" i="11" s="1"/>
  <c r="C323" i="11"/>
  <c r="D150" i="11" s="1"/>
  <c r="C326" i="11"/>
  <c r="D153" i="11" s="1"/>
  <c r="C333" i="11"/>
  <c r="D160" i="11" s="1"/>
  <c r="C341" i="11"/>
  <c r="D168" i="11" s="1"/>
  <c r="C347" i="11"/>
  <c r="D174" i="11" s="1"/>
  <c r="C353" i="11"/>
  <c r="D180" i="11" s="1"/>
  <c r="C357" i="11"/>
  <c r="D184" i="11" s="1"/>
  <c r="C382" i="11"/>
  <c r="D209" i="11" s="1"/>
  <c r="C402" i="11"/>
  <c r="D229" i="11" s="1"/>
  <c r="C278" i="11"/>
  <c r="D105" i="11" s="1"/>
  <c r="C322" i="11"/>
  <c r="D149" i="11" s="1"/>
  <c r="C338" i="11"/>
  <c r="D165" i="11" s="1"/>
  <c r="C375" i="11"/>
  <c r="D202" i="11" s="1"/>
  <c r="C397" i="11"/>
  <c r="D224" i="11" s="1"/>
  <c r="C401" i="11"/>
  <c r="D228" i="11" s="1"/>
  <c r="C405" i="11"/>
  <c r="D232" i="11" s="1"/>
  <c r="D113" i="8"/>
  <c r="B48" i="10" s="1"/>
  <c r="F68" i="2" s="1"/>
  <c r="C246" i="11"/>
  <c r="D73" i="11" s="1"/>
  <c r="C258" i="11"/>
  <c r="D85" i="11" s="1"/>
  <c r="C272" i="11"/>
  <c r="D99" i="11" s="1"/>
  <c r="C276" i="11"/>
  <c r="D103" i="11" s="1"/>
  <c r="D62" i="5"/>
  <c r="B17" i="10" s="1"/>
  <c r="F22" i="2" s="1"/>
  <c r="C257" i="11"/>
  <c r="D84" i="11" s="1"/>
  <c r="C237" i="11"/>
  <c r="D64" i="11" s="1"/>
  <c r="C244" i="11"/>
  <c r="D71" i="11" s="1"/>
  <c r="C250" i="11"/>
  <c r="D77" i="11" s="1"/>
  <c r="C260" i="11"/>
  <c r="D87" i="11" s="1"/>
  <c r="C266" i="11"/>
  <c r="D93" i="11" s="1"/>
  <c r="C286" i="11"/>
  <c r="D113" i="11" s="1"/>
  <c r="C291" i="11"/>
  <c r="D118" i="11" s="1"/>
  <c r="C294" i="11"/>
  <c r="D121" i="11" s="1"/>
  <c r="C300" i="11"/>
  <c r="D127" i="11" s="1"/>
  <c r="C319" i="11"/>
  <c r="D146" i="11" s="1"/>
  <c r="C321" i="11"/>
  <c r="D148" i="11" s="1"/>
  <c r="C337" i="11"/>
  <c r="D164" i="11" s="1"/>
  <c r="C350" i="11"/>
  <c r="D177" i="11" s="1"/>
  <c r="C370" i="11"/>
  <c r="D197" i="11" s="1"/>
  <c r="C395" i="11"/>
  <c r="D222" i="11" s="1"/>
  <c r="C404" i="11"/>
  <c r="D231" i="11" s="1"/>
  <c r="C253" i="11"/>
  <c r="D80" i="11" s="1"/>
  <c r="C292" i="11"/>
  <c r="D119" i="11" s="1"/>
  <c r="D69" i="5"/>
  <c r="B18" i="10" s="1"/>
  <c r="F23" i="2" s="1"/>
  <c r="G23" i="2" s="1"/>
  <c r="H3" i="8"/>
  <c r="D13" i="8" s="1"/>
  <c r="B33" i="10" s="1"/>
  <c r="F53" i="2" s="1"/>
  <c r="C241" i="11"/>
  <c r="D68" i="11" s="1"/>
  <c r="C242" i="11"/>
  <c r="D69" i="11" s="1"/>
  <c r="C271" i="11"/>
  <c r="D98" i="11" s="1"/>
  <c r="C274" i="11"/>
  <c r="D101" i="11" s="1"/>
  <c r="C288" i="11"/>
  <c r="D115" i="11" s="1"/>
  <c r="C336" i="11"/>
  <c r="D163" i="11" s="1"/>
  <c r="C245" i="11"/>
  <c r="D72" i="11" s="1"/>
  <c r="C270" i="11"/>
  <c r="D97" i="11" s="1"/>
  <c r="C287" i="11"/>
  <c r="D114" i="11" s="1"/>
  <c r="C289" i="11"/>
  <c r="D116" i="11" s="1"/>
  <c r="C309" i="11"/>
  <c r="D136" i="11" s="1"/>
  <c r="C335" i="11"/>
  <c r="D162" i="11" s="1"/>
  <c r="C345" i="11"/>
  <c r="D172" i="11" s="1"/>
  <c r="C363" i="11"/>
  <c r="D190" i="11" s="1"/>
  <c r="C372" i="11"/>
  <c r="D199" i="11" s="1"/>
  <c r="C391" i="11"/>
  <c r="D218" i="11" s="1"/>
  <c r="C252" i="11"/>
  <c r="D79" i="11" s="1"/>
  <c r="C255" i="11"/>
  <c r="D82" i="11" s="1"/>
  <c r="G115" i="8"/>
  <c r="F115" i="8" s="1"/>
  <c r="H92" i="8"/>
  <c r="C269" i="11"/>
  <c r="D96" i="11" s="1"/>
  <c r="C302" i="11"/>
  <c r="D129" i="11" s="1"/>
  <c r="C330" i="11"/>
  <c r="D157" i="11" s="1"/>
  <c r="C366" i="11"/>
  <c r="D193" i="11" s="1"/>
  <c r="C386" i="11"/>
  <c r="D213" i="11" s="1"/>
  <c r="H18" i="8"/>
  <c r="F17" i="8" s="1"/>
  <c r="D19" i="8" s="1"/>
  <c r="B35" i="10" s="1"/>
  <c r="F55" i="2" s="1"/>
  <c r="G55" i="2" s="1"/>
  <c r="F48" i="8"/>
  <c r="D48" i="8" s="1"/>
  <c r="B39" i="10" s="1"/>
  <c r="F59" i="2" s="1"/>
  <c r="AJ62" i="11" s="1"/>
  <c r="G11" i="7"/>
  <c r="F11" i="7" s="1"/>
  <c r="F12" i="7" s="1"/>
  <c r="D12" i="7" s="1"/>
  <c r="B27" i="10" s="1"/>
  <c r="F42" i="2" s="1"/>
  <c r="W62" i="11" s="1"/>
  <c r="G12" i="6"/>
  <c r="F12" i="6" s="1"/>
  <c r="G16" i="6" s="1"/>
  <c r="F16" i="6" s="1"/>
  <c r="D17" i="6" s="1"/>
  <c r="B21" i="10" s="1"/>
  <c r="F31" i="2" s="1"/>
  <c r="G31" i="2" s="1"/>
  <c r="D36" i="6"/>
  <c r="B25" i="10" s="1"/>
  <c r="F35" i="2" s="1"/>
  <c r="T62" i="11" s="1"/>
  <c r="D33" i="6"/>
  <c r="B24" i="10" s="1"/>
  <c r="F34" i="2" s="1"/>
  <c r="S62" i="11" s="1"/>
  <c r="D32" i="7"/>
  <c r="B32" i="10" s="1"/>
  <c r="F47" i="2" s="1"/>
  <c r="AB62" i="11" s="1"/>
  <c r="D20" i="7"/>
  <c r="B30" i="10" s="1"/>
  <c r="F45" i="2" s="1"/>
  <c r="Z62" i="11" s="1"/>
  <c r="Z65" i="11" s="1"/>
  <c r="D120" i="8"/>
  <c r="B49" i="10" s="1"/>
  <c r="F69" i="2" s="1"/>
  <c r="AT62" i="11" s="1"/>
  <c r="H104" i="8"/>
  <c r="D109" i="8" s="1"/>
  <c r="B47" i="10" s="1"/>
  <c r="F67" i="2" s="1"/>
  <c r="AR62" i="11" s="1"/>
  <c r="H78" i="8"/>
  <c r="H70" i="8"/>
  <c r="F66" i="8"/>
  <c r="D68" i="8" s="1"/>
  <c r="B42" i="10" s="1"/>
  <c r="F62" i="2" s="1"/>
  <c r="AM62" i="11" s="1"/>
  <c r="H31" i="8"/>
  <c r="F37" i="8" s="1"/>
  <c r="D38" i="8" s="1"/>
  <c r="B37" i="10" s="1"/>
  <c r="F57" i="2" s="1"/>
  <c r="D46" i="9"/>
  <c r="B61" i="10" s="1"/>
  <c r="F86" i="2" s="1"/>
  <c r="BG62" i="11" s="1"/>
  <c r="H25" i="9"/>
  <c r="D8" i="9"/>
  <c r="B52" i="10" s="1"/>
  <c r="F77" i="2" s="1"/>
  <c r="AX62" i="11" s="1"/>
  <c r="D46" i="5"/>
  <c r="B14" i="10" s="1"/>
  <c r="F19" i="2" s="1"/>
  <c r="H126" i="8"/>
  <c r="D135" i="8" s="1"/>
  <c r="B51" i="10" s="1"/>
  <c r="F71" i="2" s="1"/>
  <c r="AV62" i="11" s="1"/>
  <c r="D54" i="5"/>
  <c r="B16" i="10" s="1"/>
  <c r="F21" i="2" s="1"/>
  <c r="J62" i="11" s="1"/>
  <c r="D40" i="5"/>
  <c r="B13" i="10" s="1"/>
  <c r="F18" i="2" s="1"/>
  <c r="G18" i="2" s="1"/>
  <c r="D22" i="5"/>
  <c r="B12" i="10" s="1"/>
  <c r="F17" i="2" s="1"/>
  <c r="F62" i="11" s="1"/>
  <c r="D10" i="5"/>
  <c r="B11" i="10" s="1"/>
  <c r="F16" i="2" s="1"/>
  <c r="E62" i="11" s="1"/>
  <c r="D11" i="9"/>
  <c r="B53" i="10" s="1"/>
  <c r="F78" i="2" s="1"/>
  <c r="AY62" i="11" s="1"/>
  <c r="AY221" i="11" s="1"/>
  <c r="D16" i="9"/>
  <c r="B55" i="10" s="1"/>
  <c r="F80" i="2" s="1"/>
  <c r="G80" i="2" s="1"/>
  <c r="G32" i="2"/>
  <c r="Q62" i="11"/>
  <c r="BB62" i="11"/>
  <c r="G81" i="2"/>
  <c r="AE62" i="11"/>
  <c r="G54" i="2"/>
  <c r="I62" i="11"/>
  <c r="G20" i="2"/>
  <c r="G88" i="2"/>
  <c r="BI62" i="11"/>
  <c r="AL62" i="11"/>
  <c r="G61" i="2"/>
  <c r="G65" i="2"/>
  <c r="AP62" i="11"/>
  <c r="G83" i="2"/>
  <c r="BD62" i="11"/>
  <c r="G43" i="2"/>
  <c r="X62" i="11"/>
  <c r="AY193" i="11"/>
  <c r="AY216" i="11"/>
  <c r="AY202" i="11"/>
  <c r="AY209" i="11"/>
  <c r="AY185" i="11"/>
  <c r="AY213" i="11"/>
  <c r="AY196" i="11"/>
  <c r="AY168" i="11"/>
  <c r="AY222" i="11"/>
  <c r="AY215" i="11"/>
  <c r="AY203" i="11"/>
  <c r="AY230" i="11"/>
  <c r="AY206" i="11"/>
  <c r="AY225" i="11"/>
  <c r="AY165" i="11"/>
  <c r="AY178" i="11"/>
  <c r="AY169" i="11"/>
  <c r="AY163" i="11"/>
  <c r="AY170" i="11"/>
  <c r="AY166" i="11"/>
  <c r="AY157" i="11"/>
  <c r="AY146" i="11"/>
  <c r="AY138" i="11"/>
  <c r="AY130" i="11"/>
  <c r="AY188" i="11"/>
  <c r="AY151" i="11"/>
  <c r="AY143" i="11"/>
  <c r="AY135" i="11"/>
  <c r="AY94" i="11"/>
  <c r="AY141" i="11"/>
  <c r="AY139" i="11"/>
  <c r="AY124" i="11"/>
  <c r="AY107" i="11"/>
  <c r="AY174" i="11"/>
  <c r="AY148" i="11"/>
  <c r="AY142" i="11"/>
  <c r="AY132" i="11"/>
  <c r="AY149" i="11"/>
  <c r="AY126" i="11"/>
  <c r="AY111" i="11"/>
  <c r="AY103" i="11"/>
  <c r="AY91" i="11"/>
  <c r="AY156" i="11"/>
  <c r="AY89" i="11"/>
  <c r="AY83" i="11"/>
  <c r="AY75" i="11"/>
  <c r="AY67" i="11"/>
  <c r="AY147" i="11"/>
  <c r="AY113" i="11"/>
  <c r="AY95" i="11"/>
  <c r="AY80" i="11"/>
  <c r="AY72" i="11"/>
  <c r="AY64" i="11"/>
  <c r="AY119" i="11"/>
  <c r="AY121" i="11"/>
  <c r="AY106" i="11"/>
  <c r="AY101" i="11"/>
  <c r="AY97" i="11"/>
  <c r="AY85" i="11"/>
  <c r="AY77" i="11"/>
  <c r="AY69" i="11"/>
  <c r="AY82" i="11"/>
  <c r="AY74" i="11"/>
  <c r="AY76" i="11"/>
  <c r="AY73" i="11"/>
  <c r="AY78" i="11"/>
  <c r="AY158" i="11"/>
  <c r="AY100" i="11"/>
  <c r="AY98" i="11"/>
  <c r="AY79" i="11"/>
  <c r="AY90" i="11"/>
  <c r="AY84" i="11"/>
  <c r="AY81" i="11"/>
  <c r="AY65" i="11"/>
  <c r="AY133" i="11"/>
  <c r="AY92" i="11"/>
  <c r="AY123" i="11"/>
  <c r="AY70" i="11"/>
  <c r="G68" i="2"/>
  <c r="AS62" i="11"/>
  <c r="G86" i="2"/>
  <c r="D103" i="8"/>
  <c r="B46" i="10" s="1"/>
  <c r="F66" i="2" s="1"/>
  <c r="BH62" i="11"/>
  <c r="G87" i="2"/>
  <c r="Y62" i="11"/>
  <c r="G33" i="2"/>
  <c r="R62" i="11"/>
  <c r="C248" i="11"/>
  <c r="D75" i="11" s="1"/>
  <c r="D41" i="9"/>
  <c r="F41" i="9" s="1"/>
  <c r="Z98" i="11"/>
  <c r="O62" i="11"/>
  <c r="G78" i="2"/>
  <c r="H7" i="7"/>
  <c r="G6" i="7" s="1"/>
  <c r="F6" i="7" s="1"/>
  <c r="G7" i="7"/>
  <c r="H20" i="8"/>
  <c r="D30" i="8" s="1"/>
  <c r="B36" i="10" s="1"/>
  <c r="F56" i="2" s="1"/>
  <c r="D43" i="8"/>
  <c r="B38" i="10" s="1"/>
  <c r="F58" i="2" s="1"/>
  <c r="Z227" i="11"/>
  <c r="Z216" i="11"/>
  <c r="Z223" i="11"/>
  <c r="Z190" i="11"/>
  <c r="Z175" i="11"/>
  <c r="Z161" i="11"/>
  <c r="Z174" i="11"/>
  <c r="Z134" i="11"/>
  <c r="Z110" i="11"/>
  <c r="Z135" i="11"/>
  <c r="Z129" i="11"/>
  <c r="Z179" i="11"/>
  <c r="Z150" i="11"/>
  <c r="Z95" i="11"/>
  <c r="Z86" i="11"/>
  <c r="Z90" i="11"/>
  <c r="Z88" i="11"/>
  <c r="Z80" i="11"/>
  <c r="H47" i="5"/>
  <c r="H50" i="8"/>
  <c r="D61" i="8" s="1"/>
  <c r="B40" i="10" s="1"/>
  <c r="F60" i="2" s="1"/>
  <c r="D134" i="8"/>
  <c r="H21" i="9"/>
  <c r="D30" i="9" s="1"/>
  <c r="B57" i="10" s="1"/>
  <c r="F82" i="2" s="1"/>
  <c r="D26" i="7"/>
  <c r="B31" i="10" s="1"/>
  <c r="F46" i="2" s="1"/>
  <c r="BE62" i="11"/>
  <c r="K62" i="11"/>
  <c r="G22" i="2"/>
  <c r="G19" i="2"/>
  <c r="H62" i="11"/>
  <c r="G3" i="6"/>
  <c r="F3" i="6" s="1"/>
  <c r="G7" i="6" s="1"/>
  <c r="F7" i="6" s="1"/>
  <c r="D8" i="6" s="1"/>
  <c r="B19" i="10" s="1"/>
  <c r="F29" i="2" s="1"/>
  <c r="G29" i="2" s="1"/>
  <c r="D125" i="8"/>
  <c r="B50" i="10" s="1"/>
  <c r="F70" i="2" s="1"/>
  <c r="AO62" i="11"/>
  <c r="Z191" i="11"/>
  <c r="AZ62" i="11"/>
  <c r="G4" i="7"/>
  <c r="F4" i="7" s="1"/>
  <c r="C240" i="11"/>
  <c r="D67" i="11" s="1"/>
  <c r="C238" i="11"/>
  <c r="D65" i="11" s="1"/>
  <c r="C247" i="11"/>
  <c r="D74" i="11" s="1"/>
  <c r="C251" i="11"/>
  <c r="D78" i="11" s="1"/>
  <c r="C243" i="11"/>
  <c r="D70" i="11" s="1"/>
  <c r="C239" i="11"/>
  <c r="D66" i="11" s="1"/>
  <c r="C249" i="11"/>
  <c r="D76" i="11" s="1"/>
  <c r="C256" i="11"/>
  <c r="D83" i="11" s="1"/>
  <c r="C263" i="11"/>
  <c r="D90" i="11" s="1"/>
  <c r="C268" i="11"/>
  <c r="D95" i="11" s="1"/>
  <c r="C265" i="11"/>
  <c r="D92" i="11" s="1"/>
  <c r="C282" i="11"/>
  <c r="D109" i="11" s="1"/>
  <c r="C261" i="11"/>
  <c r="D88" i="11" s="1"/>
  <c r="C290" i="11"/>
  <c r="D117" i="11" s="1"/>
  <c r="C281" i="11"/>
  <c r="D108" i="11" s="1"/>
  <c r="C306" i="11"/>
  <c r="D133" i="11" s="1"/>
  <c r="C317" i="11"/>
  <c r="D144" i="11" s="1"/>
  <c r="C343" i="11"/>
  <c r="D170" i="11" s="1"/>
  <c r="C277" i="11"/>
  <c r="D104" i="11" s="1"/>
  <c r="C273" i="11"/>
  <c r="D100" i="11" s="1"/>
  <c r="C293" i="11"/>
  <c r="D120" i="11" s="1"/>
  <c r="C285" i="11"/>
  <c r="D112" i="11" s="1"/>
  <c r="C310" i="11"/>
  <c r="D137" i="11" s="1"/>
  <c r="C315" i="11"/>
  <c r="D142" i="11" s="1"/>
  <c r="C340" i="11"/>
  <c r="D167" i="11" s="1"/>
  <c r="C346" i="11"/>
  <c r="D173" i="11" s="1"/>
  <c r="C312" i="11"/>
  <c r="D139" i="11" s="1"/>
  <c r="C334" i="11"/>
  <c r="D161" i="11" s="1"/>
  <c r="C339" i="11"/>
  <c r="D166" i="11" s="1"/>
  <c r="C360" i="11"/>
  <c r="D187" i="11" s="1"/>
  <c r="C392" i="11"/>
  <c r="D219" i="11" s="1"/>
  <c r="C301" i="11"/>
  <c r="D128" i="11" s="1"/>
  <c r="C349" i="11"/>
  <c r="D176" i="11" s="1"/>
  <c r="C381" i="11"/>
  <c r="D208" i="11" s="1"/>
  <c r="C308" i="11"/>
  <c r="D135" i="11" s="1"/>
  <c r="C342" i="11"/>
  <c r="D169" i="11" s="1"/>
  <c r="C297" i="11"/>
  <c r="D124" i="11" s="1"/>
  <c r="C307" i="11"/>
  <c r="D134" i="11" s="1"/>
  <c r="C325" i="11"/>
  <c r="D152" i="11" s="1"/>
  <c r="C344" i="11"/>
  <c r="D171" i="11" s="1"/>
  <c r="C376" i="11"/>
  <c r="D203" i="11" s="1"/>
  <c r="C328" i="11"/>
  <c r="D155" i="11" s="1"/>
  <c r="C352" i="11"/>
  <c r="D179" i="11" s="1"/>
  <c r="C362" i="11"/>
  <c r="D189" i="11" s="1"/>
  <c r="C368" i="11"/>
  <c r="D195" i="11" s="1"/>
  <c r="C378" i="11"/>
  <c r="D205" i="11" s="1"/>
  <c r="C384" i="11"/>
  <c r="D211" i="11" s="1"/>
  <c r="C394" i="11"/>
  <c r="D221" i="11" s="1"/>
  <c r="C400" i="11"/>
  <c r="D227" i="11" s="1"/>
  <c r="C324" i="11"/>
  <c r="D151" i="11" s="1"/>
  <c r="C320" i="11"/>
  <c r="D147" i="11" s="1"/>
  <c r="C348" i="11"/>
  <c r="D175" i="11" s="1"/>
  <c r="C358" i="11"/>
  <c r="D185" i="11" s="1"/>
  <c r="C364" i="11"/>
  <c r="D191" i="11" s="1"/>
  <c r="C374" i="11"/>
  <c r="D201" i="11" s="1"/>
  <c r="C380" i="11"/>
  <c r="D207" i="11" s="1"/>
  <c r="C390" i="11"/>
  <c r="D217" i="11" s="1"/>
  <c r="C396" i="11"/>
  <c r="D223" i="11" s="1"/>
  <c r="C316" i="11"/>
  <c r="D143" i="11" s="1"/>
  <c r="G57" i="2" l="1"/>
  <c r="AH62" i="11"/>
  <c r="AD62" i="11"/>
  <c r="G53" i="2"/>
  <c r="G35" i="2"/>
  <c r="Z120" i="11"/>
  <c r="Z111" i="11"/>
  <c r="Z197" i="11"/>
  <c r="Z201" i="11"/>
  <c r="Z79" i="11"/>
  <c r="Z156" i="11"/>
  <c r="Z112" i="11"/>
  <c r="Z130" i="11"/>
  <c r="Z230" i="11"/>
  <c r="AY153" i="11"/>
  <c r="AY102" i="11"/>
  <c r="AY154" i="11"/>
  <c r="AY167" i="11"/>
  <c r="AY175" i="11"/>
  <c r="AY205" i="11"/>
  <c r="Z70" i="11"/>
  <c r="Z127" i="11"/>
  <c r="Z167" i="11"/>
  <c r="Z210" i="11"/>
  <c r="L62" i="11"/>
  <c r="G47" i="2"/>
  <c r="G45" i="2"/>
  <c r="Z78" i="11"/>
  <c r="Z132" i="11"/>
  <c r="Z139" i="11"/>
  <c r="Z204" i="11"/>
  <c r="Z104" i="11"/>
  <c r="G67" i="2"/>
  <c r="F7" i="7"/>
  <c r="D7" i="7" s="1"/>
  <c r="B26" i="10" s="1"/>
  <c r="F41" i="2" s="1"/>
  <c r="G41" i="2" s="1"/>
  <c r="G77" i="2"/>
  <c r="AF62" i="11"/>
  <c r="AF218" i="11" s="1"/>
  <c r="G59" i="2"/>
  <c r="P62" i="11"/>
  <c r="P222" i="11" s="1"/>
  <c r="G34" i="2"/>
  <c r="G37" i="2" s="1"/>
  <c r="N62" i="11"/>
  <c r="N220" i="11" s="1"/>
  <c r="Z144" i="11"/>
  <c r="Z183" i="11"/>
  <c r="Z170" i="11"/>
  <c r="Z186" i="11"/>
  <c r="Z185" i="11"/>
  <c r="Z71" i="11"/>
  <c r="Z106" i="11"/>
  <c r="Z69" i="11"/>
  <c r="Z164" i="11"/>
  <c r="Z105" i="11"/>
  <c r="Z189" i="11"/>
  <c r="Z229" i="11"/>
  <c r="Z66" i="11"/>
  <c r="Z100" i="11"/>
  <c r="Z152" i="11"/>
  <c r="Z113" i="11"/>
  <c r="Z159" i="11"/>
  <c r="Z193" i="11"/>
  <c r="Z136" i="11"/>
  <c r="Z85" i="11"/>
  <c r="Z173" i="11"/>
  <c r="Z121" i="11"/>
  <c r="Z149" i="11"/>
  <c r="Z177" i="11"/>
  <c r="Z221" i="11"/>
  <c r="Z87" i="11"/>
  <c r="Z67" i="11"/>
  <c r="Z93" i="11"/>
  <c r="Z140" i="11"/>
  <c r="Z168" i="11"/>
  <c r="Z194" i="11"/>
  <c r="Z176" i="11"/>
  <c r="Z117" i="11"/>
  <c r="Z75" i="11"/>
  <c r="Z178" i="11"/>
  <c r="Z151" i="11"/>
  <c r="Z195" i="11"/>
  <c r="Z184" i="11"/>
  <c r="Z89" i="11"/>
  <c r="Z83" i="11"/>
  <c r="Z124" i="11"/>
  <c r="Z157" i="11"/>
  <c r="Z207" i="11"/>
  <c r="Z192" i="11"/>
  <c r="Z94" i="11"/>
  <c r="Z114" i="11"/>
  <c r="Z137" i="11"/>
  <c r="Z126" i="11"/>
  <c r="Z165" i="11"/>
  <c r="Z123" i="11"/>
  <c r="Z199" i="11"/>
  <c r="Z219" i="11"/>
  <c r="Z200" i="11"/>
  <c r="Z143" i="11"/>
  <c r="Z133" i="11"/>
  <c r="Z198" i="11"/>
  <c r="Z77" i="11"/>
  <c r="Z148" i="11"/>
  <c r="Z141" i="11"/>
  <c r="Z209" i="11"/>
  <c r="Z82" i="11"/>
  <c r="Z91" i="11"/>
  <c r="Z205" i="11"/>
  <c r="Z73" i="11"/>
  <c r="Z99" i="11"/>
  <c r="Z180" i="11"/>
  <c r="Z107" i="11"/>
  <c r="Z169" i="11"/>
  <c r="Z217" i="11"/>
  <c r="Z108" i="11"/>
  <c r="Z115" i="11"/>
  <c r="Z202" i="11"/>
  <c r="Z218" i="11"/>
  <c r="Z103" i="11"/>
  <c r="Z122" i="11"/>
  <c r="Z142" i="11"/>
  <c r="Z128" i="11"/>
  <c r="Z172" i="11"/>
  <c r="Z131" i="11"/>
  <c r="Z203" i="11"/>
  <c r="Z226" i="11"/>
  <c r="Z220" i="11"/>
  <c r="Z138" i="11"/>
  <c r="Z181" i="11"/>
  <c r="Z213" i="11"/>
  <c r="Z211" i="11"/>
  <c r="Z232" i="11"/>
  <c r="Z76" i="11"/>
  <c r="Z119" i="11"/>
  <c r="Z153" i="11"/>
  <c r="Z92" i="11"/>
  <c r="Z116" i="11"/>
  <c r="Z118" i="11"/>
  <c r="Z146" i="11"/>
  <c r="Z212" i="11"/>
  <c r="Z182" i="11"/>
  <c r="Z215" i="11"/>
  <c r="Z225" i="11"/>
  <c r="Z125" i="11"/>
  <c r="Z68" i="11"/>
  <c r="Z147" i="11"/>
  <c r="Z222" i="11"/>
  <c r="Z163" i="11"/>
  <c r="Z187" i="11"/>
  <c r="Z224" i="11"/>
  <c r="Z74" i="11"/>
  <c r="Z84" i="11"/>
  <c r="Z64" i="11"/>
  <c r="Z101" i="11"/>
  <c r="Z96" i="11"/>
  <c r="Z162" i="11"/>
  <c r="Z145" i="11"/>
  <c r="Z154" i="11"/>
  <c r="Z155" i="11"/>
  <c r="Z231" i="11"/>
  <c r="Z171" i="11"/>
  <c r="Z206" i="11"/>
  <c r="Z214" i="11"/>
  <c r="Z81" i="11"/>
  <c r="Z72" i="11"/>
  <c r="Z109" i="11"/>
  <c r="Z102" i="11"/>
  <c r="Z166" i="11"/>
  <c r="Z97" i="11"/>
  <c r="Z158" i="11"/>
  <c r="Z160" i="11"/>
  <c r="Z196" i="11"/>
  <c r="Z188" i="11"/>
  <c r="Z208" i="11"/>
  <c r="Z228" i="11"/>
  <c r="G42" i="2"/>
  <c r="V62" i="11"/>
  <c r="V229" i="11" s="1"/>
  <c r="G71" i="2"/>
  <c r="G69" i="2"/>
  <c r="D84" i="8"/>
  <c r="B43" i="10" s="1"/>
  <c r="F63" i="2" s="1"/>
  <c r="AN62" i="11" s="1"/>
  <c r="G62" i="2"/>
  <c r="AY110" i="11"/>
  <c r="AY164" i="11"/>
  <c r="AY180" i="11"/>
  <c r="AY179" i="11"/>
  <c r="AY208" i="11"/>
  <c r="AY68" i="11"/>
  <c r="AY116" i="11"/>
  <c r="AY125" i="11"/>
  <c r="AY93" i="11"/>
  <c r="AY96" i="11"/>
  <c r="AY118" i="11"/>
  <c r="AY204" i="11"/>
  <c r="AY198" i="11"/>
  <c r="AY186" i="11"/>
  <c r="AY210" i="11"/>
  <c r="AY105" i="11"/>
  <c r="AY137" i="11"/>
  <c r="AY218" i="11"/>
  <c r="AY108" i="11"/>
  <c r="AY104" i="11"/>
  <c r="AY134" i="11"/>
  <c r="AY136" i="11"/>
  <c r="AY212" i="11"/>
  <c r="AY191" i="11"/>
  <c r="AY217" i="11"/>
  <c r="AY99" i="11"/>
  <c r="AY172" i="11"/>
  <c r="AY220" i="11"/>
  <c r="AY71" i="11"/>
  <c r="AY131" i="11"/>
  <c r="AY150" i="11"/>
  <c r="AY112" i="11"/>
  <c r="AY145" i="11"/>
  <c r="AY144" i="11"/>
  <c r="AY192" i="11"/>
  <c r="AY122" i="11"/>
  <c r="AY66" i="11"/>
  <c r="AY199" i="11"/>
  <c r="AY155" i="11"/>
  <c r="AY120" i="11"/>
  <c r="AY127" i="11"/>
  <c r="AY152" i="11"/>
  <c r="AY187" i="11"/>
  <c r="AY195" i="11"/>
  <c r="AY211" i="11"/>
  <c r="AY114" i="11"/>
  <c r="AY115" i="11"/>
  <c r="AY171" i="11"/>
  <c r="AY176" i="11"/>
  <c r="AY184" i="11"/>
  <c r="AY194" i="11"/>
  <c r="AY117" i="11"/>
  <c r="AY109" i="11"/>
  <c r="AY159" i="11"/>
  <c r="AY207" i="11"/>
  <c r="AY128" i="11"/>
  <c r="AY177" i="11"/>
  <c r="AY160" i="11"/>
  <c r="AY214" i="11"/>
  <c r="AY219" i="11"/>
  <c r="AY227" i="11"/>
  <c r="AY229" i="11"/>
  <c r="AY232" i="11"/>
  <c r="AY226" i="11"/>
  <c r="AY86" i="11"/>
  <c r="AY88" i="11"/>
  <c r="AY140" i="11"/>
  <c r="AY87" i="11"/>
  <c r="AY183" i="11"/>
  <c r="AY129" i="11"/>
  <c r="AY161" i="11"/>
  <c r="AY162" i="11"/>
  <c r="AY182" i="11"/>
  <c r="AY190" i="11"/>
  <c r="AY173" i="11"/>
  <c r="AY181" i="11"/>
  <c r="AY197" i="11"/>
  <c r="G21" i="2"/>
  <c r="G62" i="11"/>
  <c r="G161" i="11" s="1"/>
  <c r="G17" i="2"/>
  <c r="G16" i="2"/>
  <c r="AY200" i="11"/>
  <c r="AY201" i="11"/>
  <c r="AY228" i="11"/>
  <c r="AY231" i="11"/>
  <c r="AY224" i="11"/>
  <c r="AY223" i="11"/>
  <c r="AY189" i="11"/>
  <c r="BA62" i="11"/>
  <c r="BA226" i="11" s="1"/>
  <c r="AU62" i="11"/>
  <c r="G70" i="2"/>
  <c r="N226" i="11"/>
  <c r="N225" i="11"/>
  <c r="N108" i="11"/>
  <c r="AB229" i="11"/>
  <c r="AB228" i="11"/>
  <c r="AB226" i="11"/>
  <c r="AB222" i="11"/>
  <c r="AB232" i="11"/>
  <c r="AB216" i="11"/>
  <c r="AB208" i="11"/>
  <c r="AB219" i="11"/>
  <c r="AB230" i="11"/>
  <c r="AB220" i="11"/>
  <c r="AB217" i="11"/>
  <c r="AB202" i="11"/>
  <c r="AB194" i="11"/>
  <c r="AB186" i="11"/>
  <c r="AB178" i="11"/>
  <c r="AB231" i="11"/>
  <c r="AB225" i="11"/>
  <c r="AB223" i="11"/>
  <c r="AB206" i="11"/>
  <c r="AB200" i="11"/>
  <c r="AB227" i="11"/>
  <c r="AB192" i="11"/>
  <c r="AB218" i="11"/>
  <c r="AB214" i="11"/>
  <c r="AB201" i="11"/>
  <c r="AB209" i="11"/>
  <c r="AB215" i="11"/>
  <c r="AB212" i="11"/>
  <c r="AB210" i="11"/>
  <c r="AB199" i="11"/>
  <c r="AB195" i="11"/>
  <c r="AB193" i="11"/>
  <c r="AB184" i="11"/>
  <c r="AB221" i="11"/>
  <c r="AB205" i="11"/>
  <c r="AB204" i="11"/>
  <c r="AB197" i="11"/>
  <c r="AB196" i="11"/>
  <c r="AB180" i="11"/>
  <c r="AB173" i="11"/>
  <c r="AB165" i="11"/>
  <c r="AB157" i="11"/>
  <c r="AB224" i="11"/>
  <c r="AB181" i="11"/>
  <c r="AB191" i="11"/>
  <c r="AB187" i="11"/>
  <c r="AB213" i="11"/>
  <c r="AB188" i="11"/>
  <c r="AB189" i="11"/>
  <c r="AB183" i="11"/>
  <c r="AB174" i="11"/>
  <c r="AB171" i="11"/>
  <c r="AB207" i="11"/>
  <c r="AB198" i="11"/>
  <c r="AB211" i="11"/>
  <c r="AB190" i="11"/>
  <c r="AB182" i="11"/>
  <c r="AB203" i="11"/>
  <c r="AB185" i="11"/>
  <c r="AB168" i="11"/>
  <c r="AB166" i="11"/>
  <c r="AB164" i="11"/>
  <c r="AB162" i="11"/>
  <c r="AB167" i="11"/>
  <c r="AB172" i="11"/>
  <c r="AB169" i="11"/>
  <c r="AB161" i="11"/>
  <c r="AB149" i="11"/>
  <c r="AB141" i="11"/>
  <c r="AB133" i="11"/>
  <c r="AB125" i="11"/>
  <c r="AB176" i="11"/>
  <c r="AB160" i="11"/>
  <c r="AB151" i="11"/>
  <c r="AB143" i="11"/>
  <c r="AB135" i="11"/>
  <c r="AB127" i="11"/>
  <c r="AB156" i="11"/>
  <c r="AB148" i="11"/>
  <c r="AB140" i="11"/>
  <c r="AB132" i="11"/>
  <c r="AB124" i="11"/>
  <c r="AB146" i="11"/>
  <c r="AB144" i="11"/>
  <c r="AB129" i="11"/>
  <c r="AB126" i="11"/>
  <c r="AB115" i="11"/>
  <c r="AB107" i="11"/>
  <c r="AB99" i="11"/>
  <c r="AB91" i="11"/>
  <c r="AB175" i="11"/>
  <c r="AB170" i="11"/>
  <c r="AB130" i="11"/>
  <c r="AB128" i="11"/>
  <c r="AB123" i="11"/>
  <c r="AB120" i="11"/>
  <c r="AB112" i="11"/>
  <c r="AB153" i="11"/>
  <c r="AB147" i="11"/>
  <c r="AB142" i="11"/>
  <c r="AB117" i="11"/>
  <c r="AB109" i="11"/>
  <c r="AB101" i="11"/>
  <c r="AB93" i="11"/>
  <c r="AB154" i="11"/>
  <c r="AB152" i="11"/>
  <c r="AB131" i="11"/>
  <c r="AB179" i="11"/>
  <c r="AB159" i="11"/>
  <c r="AB105" i="11"/>
  <c r="AB138" i="11"/>
  <c r="AB118" i="11"/>
  <c r="AB114" i="11"/>
  <c r="AB145" i="11"/>
  <c r="AB119" i="11"/>
  <c r="AB113" i="11"/>
  <c r="AB108" i="11"/>
  <c r="AB88" i="11"/>
  <c r="AB177" i="11"/>
  <c r="AB163" i="11"/>
  <c r="AB150" i="11"/>
  <c r="AB110" i="11"/>
  <c r="AB90" i="11"/>
  <c r="AB80" i="11"/>
  <c r="AB72" i="11"/>
  <c r="AB64" i="11"/>
  <c r="AB121" i="11"/>
  <c r="AB155" i="11"/>
  <c r="AB103" i="11"/>
  <c r="AB85" i="11"/>
  <c r="AB77" i="11"/>
  <c r="AB69" i="11"/>
  <c r="AB106" i="11"/>
  <c r="AB98" i="11"/>
  <c r="AB96" i="11"/>
  <c r="AB79" i="11"/>
  <c r="AB87" i="11"/>
  <c r="AB137" i="11"/>
  <c r="AB94" i="11"/>
  <c r="AB82" i="11"/>
  <c r="AB74" i="11"/>
  <c r="AB66" i="11"/>
  <c r="AB158" i="11"/>
  <c r="AB71" i="11"/>
  <c r="AB122" i="11"/>
  <c r="AB83" i="11"/>
  <c r="AB104" i="11"/>
  <c r="AB116" i="11"/>
  <c r="AB86" i="11"/>
  <c r="AB95" i="11"/>
  <c r="AB84" i="11"/>
  <c r="AB81" i="11"/>
  <c r="AB75" i="11"/>
  <c r="AB136" i="11"/>
  <c r="AB111" i="11"/>
  <c r="AB102" i="11"/>
  <c r="AB68" i="11"/>
  <c r="AB65" i="11"/>
  <c r="AB139" i="11"/>
  <c r="AB134" i="11"/>
  <c r="AB70" i="11"/>
  <c r="AB100" i="11"/>
  <c r="AB76" i="11"/>
  <c r="AB73" i="11"/>
  <c r="AB67" i="11"/>
  <c r="AB97" i="11"/>
  <c r="AB78" i="11"/>
  <c r="AB92" i="11"/>
  <c r="AB89" i="11"/>
  <c r="J227" i="11"/>
  <c r="J232" i="11"/>
  <c r="J228" i="11"/>
  <c r="J214" i="11"/>
  <c r="J221" i="11"/>
  <c r="J224" i="11"/>
  <c r="J211" i="11"/>
  <c r="J200" i="11"/>
  <c r="J192" i="11"/>
  <c r="J184" i="11"/>
  <c r="J176" i="11"/>
  <c r="J222" i="11"/>
  <c r="J220" i="11"/>
  <c r="J218" i="11"/>
  <c r="J217" i="11"/>
  <c r="J215" i="11"/>
  <c r="J206" i="11"/>
  <c r="J223" i="11"/>
  <c r="J201" i="11"/>
  <c r="J210" i="11"/>
  <c r="J208" i="11"/>
  <c r="J202" i="11"/>
  <c r="J226" i="11"/>
  <c r="J209" i="11"/>
  <c r="J219" i="11"/>
  <c r="J212" i="11"/>
  <c r="J185" i="11"/>
  <c r="J229" i="11"/>
  <c r="J198" i="11"/>
  <c r="J186" i="11"/>
  <c r="J180" i="11"/>
  <c r="J178" i="11"/>
  <c r="J171" i="11"/>
  <c r="J163" i="11"/>
  <c r="J204" i="11"/>
  <c r="J194" i="11"/>
  <c r="J193" i="11"/>
  <c r="J213" i="11"/>
  <c r="J183" i="11"/>
  <c r="J188" i="11"/>
  <c r="J187" i="11"/>
  <c r="J225" i="11"/>
  <c r="J173" i="11"/>
  <c r="J216" i="11"/>
  <c r="J199" i="11"/>
  <c r="J196" i="11"/>
  <c r="J203" i="11"/>
  <c r="J197" i="11"/>
  <c r="J182" i="11"/>
  <c r="J181" i="11"/>
  <c r="J174" i="11"/>
  <c r="J168" i="11"/>
  <c r="J191" i="11"/>
  <c r="J177" i="11"/>
  <c r="J172" i="11"/>
  <c r="J170" i="11"/>
  <c r="J166" i="11"/>
  <c r="J164" i="11"/>
  <c r="J207" i="11"/>
  <c r="J205" i="11"/>
  <c r="J190" i="11"/>
  <c r="J167" i="11"/>
  <c r="J165" i="11"/>
  <c r="J231" i="11"/>
  <c r="J175" i="11"/>
  <c r="J162" i="11"/>
  <c r="J155" i="11"/>
  <c r="J147" i="11"/>
  <c r="J139" i="11"/>
  <c r="J131" i="11"/>
  <c r="J169" i="11"/>
  <c r="J149" i="11"/>
  <c r="J141" i="11"/>
  <c r="J133" i="11"/>
  <c r="J179" i="11"/>
  <c r="J161" i="11"/>
  <c r="J154" i="11"/>
  <c r="J146" i="11"/>
  <c r="J138" i="11"/>
  <c r="J130" i="11"/>
  <c r="J158" i="11"/>
  <c r="J153" i="11"/>
  <c r="J136" i="11"/>
  <c r="J132" i="11"/>
  <c r="J127" i="11"/>
  <c r="J124" i="11"/>
  <c r="J121" i="11"/>
  <c r="J113" i="11"/>
  <c r="J105" i="11"/>
  <c r="J97" i="11"/>
  <c r="J189" i="11"/>
  <c r="J160" i="11"/>
  <c r="J150" i="11"/>
  <c r="J118" i="11"/>
  <c r="J110" i="11"/>
  <c r="J157" i="11"/>
  <c r="J156" i="11"/>
  <c r="J151" i="11"/>
  <c r="J137" i="11"/>
  <c r="J123" i="11"/>
  <c r="J115" i="11"/>
  <c r="J107" i="11"/>
  <c r="J99" i="11"/>
  <c r="J91" i="11"/>
  <c r="J195" i="11"/>
  <c r="J144" i="11"/>
  <c r="J134" i="11"/>
  <c r="J142" i="11"/>
  <c r="J120" i="11"/>
  <c r="J96" i="11"/>
  <c r="J145" i="11"/>
  <c r="J152" i="11"/>
  <c r="J125" i="11"/>
  <c r="J116" i="11"/>
  <c r="J111" i="11"/>
  <c r="J106" i="11"/>
  <c r="J101" i="11"/>
  <c r="J94" i="11"/>
  <c r="J140" i="11"/>
  <c r="J98" i="11"/>
  <c r="J90" i="11"/>
  <c r="J88" i="11"/>
  <c r="J86" i="11"/>
  <c r="J78" i="11"/>
  <c r="J70" i="11"/>
  <c r="J128" i="11"/>
  <c r="J122" i="11"/>
  <c r="J104" i="11"/>
  <c r="J102" i="11"/>
  <c r="J100" i="11"/>
  <c r="J93" i="11"/>
  <c r="J83" i="11"/>
  <c r="J75" i="11"/>
  <c r="J67" i="11"/>
  <c r="J108" i="11"/>
  <c r="J85" i="11"/>
  <c r="J77" i="11"/>
  <c r="J69" i="11"/>
  <c r="J159" i="11"/>
  <c r="J114" i="11"/>
  <c r="J109" i="11"/>
  <c r="J95" i="11"/>
  <c r="J80" i="11"/>
  <c r="J72" i="11"/>
  <c r="J64" i="11"/>
  <c r="J92" i="11"/>
  <c r="J117" i="11"/>
  <c r="J148" i="11"/>
  <c r="J82" i="11"/>
  <c r="J81" i="11"/>
  <c r="J76" i="11"/>
  <c r="J126" i="11"/>
  <c r="J71" i="11"/>
  <c r="J66" i="11"/>
  <c r="J65" i="11"/>
  <c r="J79" i="11"/>
  <c r="J129" i="11"/>
  <c r="J112" i="11"/>
  <c r="J84" i="11"/>
  <c r="J119" i="11"/>
  <c r="J87" i="11"/>
  <c r="J230" i="11"/>
  <c r="J103" i="11"/>
  <c r="J74" i="11"/>
  <c r="J73" i="11"/>
  <c r="J68" i="11"/>
  <c r="J89" i="11"/>
  <c r="J135" i="11"/>
  <c r="J143" i="11"/>
  <c r="AE228" i="11"/>
  <c r="AE221" i="11"/>
  <c r="AE215" i="11"/>
  <c r="AE232" i="11"/>
  <c r="AE231" i="11"/>
  <c r="AE222" i="11"/>
  <c r="AE218" i="11"/>
  <c r="AE217" i="11"/>
  <c r="AE227" i="11"/>
  <c r="AE214" i="11"/>
  <c r="AE201" i="11"/>
  <c r="AE193" i="11"/>
  <c r="AE185" i="11"/>
  <c r="AE177" i="11"/>
  <c r="AE212" i="11"/>
  <c r="AE202" i="11"/>
  <c r="AE199" i="11"/>
  <c r="AE219" i="11"/>
  <c r="AE213" i="11"/>
  <c r="AE229" i="11"/>
  <c r="AE223" i="11"/>
  <c r="AE220" i="11"/>
  <c r="AE206" i="11"/>
  <c r="AE203" i="11"/>
  <c r="AE191" i="11"/>
  <c r="AE211" i="11"/>
  <c r="AE207" i="11"/>
  <c r="AE190" i="11"/>
  <c r="AE186" i="11"/>
  <c r="AE183" i="11"/>
  <c r="AE174" i="11"/>
  <c r="AE172" i="11"/>
  <c r="AE164" i="11"/>
  <c r="AE209" i="11"/>
  <c r="AE195" i="11"/>
  <c r="AE225" i="11"/>
  <c r="AE196" i="11"/>
  <c r="AE179" i="11"/>
  <c r="AE175" i="11"/>
  <c r="AE216" i="11"/>
  <c r="AE204" i="11"/>
  <c r="AE188" i="11"/>
  <c r="AE224" i="11"/>
  <c r="AE208" i="11"/>
  <c r="AE197" i="11"/>
  <c r="AE230" i="11"/>
  <c r="AE194" i="11"/>
  <c r="AE187" i="11"/>
  <c r="AE205" i="11"/>
  <c r="AE178" i="11"/>
  <c r="AE192" i="11"/>
  <c r="AE160" i="11"/>
  <c r="AE200" i="11"/>
  <c r="AE198" i="11"/>
  <c r="AE182" i="11"/>
  <c r="AE170" i="11"/>
  <c r="AE161" i="11"/>
  <c r="AE176" i="11"/>
  <c r="AE167" i="11"/>
  <c r="AE162" i="11"/>
  <c r="AE156" i="11"/>
  <c r="AE148" i="11"/>
  <c r="AE140" i="11"/>
  <c r="AE132" i="11"/>
  <c r="AE124" i="11"/>
  <c r="AE166" i="11"/>
  <c r="AE157" i="11"/>
  <c r="AE150" i="11"/>
  <c r="AE142" i="11"/>
  <c r="AE134" i="11"/>
  <c r="AE165" i="11"/>
  <c r="AE155" i="11"/>
  <c r="AE147" i="11"/>
  <c r="AE139" i="11"/>
  <c r="AE131" i="11"/>
  <c r="AE154" i="11"/>
  <c r="AE153" i="11"/>
  <c r="AE152" i="11"/>
  <c r="AE135" i="11"/>
  <c r="AE122" i="11"/>
  <c r="AE114" i="11"/>
  <c r="AE106" i="11"/>
  <c r="AE98" i="11"/>
  <c r="AE226" i="11"/>
  <c r="AE149" i="11"/>
  <c r="AE119" i="11"/>
  <c r="AE111" i="11"/>
  <c r="AE173" i="11"/>
  <c r="AE171" i="11"/>
  <c r="AE163" i="11"/>
  <c r="AE138" i="11"/>
  <c r="AE137" i="11"/>
  <c r="AE136" i="11"/>
  <c r="AE116" i="11"/>
  <c r="AE108" i="11"/>
  <c r="AE100" i="11"/>
  <c r="AE92" i="11"/>
  <c r="AE158" i="11"/>
  <c r="AE143" i="11"/>
  <c r="AE133" i="11"/>
  <c r="AE168" i="11"/>
  <c r="AE145" i="11"/>
  <c r="AE109" i="11"/>
  <c r="AE189" i="11"/>
  <c r="AE146" i="11"/>
  <c r="AE120" i="11"/>
  <c r="AE115" i="11"/>
  <c r="AE210" i="11"/>
  <c r="AE184" i="11"/>
  <c r="AE130" i="11"/>
  <c r="AE129" i="11"/>
  <c r="AE110" i="11"/>
  <c r="AE104" i="11"/>
  <c r="AE94" i="11"/>
  <c r="AE87" i="11"/>
  <c r="AE181" i="11"/>
  <c r="AE169" i="11"/>
  <c r="AE96" i="11"/>
  <c r="AE79" i="11"/>
  <c r="AE71" i="11"/>
  <c r="AE141" i="11"/>
  <c r="AE128" i="11"/>
  <c r="AE121" i="11"/>
  <c r="AE84" i="11"/>
  <c r="AE76" i="11"/>
  <c r="AE68" i="11"/>
  <c r="AE86" i="11"/>
  <c r="AE78" i="11"/>
  <c r="AE102" i="11"/>
  <c r="AE91" i="11"/>
  <c r="AE117" i="11"/>
  <c r="AE113" i="11"/>
  <c r="AE107" i="11"/>
  <c r="AE89" i="11"/>
  <c r="AE81" i="11"/>
  <c r="AE73" i="11"/>
  <c r="AE65" i="11"/>
  <c r="AE151" i="11"/>
  <c r="AE127" i="11"/>
  <c r="AE125" i="11"/>
  <c r="AE70" i="11"/>
  <c r="AE123" i="11"/>
  <c r="AE112" i="11"/>
  <c r="AE93" i="11"/>
  <c r="AE159" i="11"/>
  <c r="AE101" i="11"/>
  <c r="AE66" i="11"/>
  <c r="AE90" i="11"/>
  <c r="AE77" i="11"/>
  <c r="AE72" i="11"/>
  <c r="AE67" i="11"/>
  <c r="AE95" i="11"/>
  <c r="AE83" i="11"/>
  <c r="AE105" i="11"/>
  <c r="AE74" i="11"/>
  <c r="AE126" i="11"/>
  <c r="AE118" i="11"/>
  <c r="AE99" i="11"/>
  <c r="AE97" i="11"/>
  <c r="AE80" i="11"/>
  <c r="AE75" i="11"/>
  <c r="AE88" i="11"/>
  <c r="AE85" i="11"/>
  <c r="AE82" i="11"/>
  <c r="AE144" i="11"/>
  <c r="AE180" i="11"/>
  <c r="AE103" i="11"/>
  <c r="AE69" i="11"/>
  <c r="AE64" i="11"/>
  <c r="BE230" i="11"/>
  <c r="BE224" i="11"/>
  <c r="BE217" i="11"/>
  <c r="BE209" i="11"/>
  <c r="BE227" i="11"/>
  <c r="BE226" i="11"/>
  <c r="BE223" i="11"/>
  <c r="BE216" i="11"/>
  <c r="BE203" i="11"/>
  <c r="BE195" i="11"/>
  <c r="BE187" i="11"/>
  <c r="BE179" i="11"/>
  <c r="BE232" i="11"/>
  <c r="BE231" i="11"/>
  <c r="BE220" i="11"/>
  <c r="BE214" i="11"/>
  <c r="BE213" i="11"/>
  <c r="BE188" i="11"/>
  <c r="BE186" i="11"/>
  <c r="BE184" i="11"/>
  <c r="BE218" i="11"/>
  <c r="BE212" i="11"/>
  <c r="BE210" i="11"/>
  <c r="BE215" i="11"/>
  <c r="BE211" i="11"/>
  <c r="BE197" i="11"/>
  <c r="BE229" i="11"/>
  <c r="BE208" i="11"/>
  <c r="BE204" i="11"/>
  <c r="BE201" i="11"/>
  <c r="BE182" i="11"/>
  <c r="BE166" i="11"/>
  <c r="BE158" i="11"/>
  <c r="BE200" i="11"/>
  <c r="BE193" i="11"/>
  <c r="BE207" i="11"/>
  <c r="BE206" i="11"/>
  <c r="BE202" i="11"/>
  <c r="BE198" i="11"/>
  <c r="BE194" i="11"/>
  <c r="BE183" i="11"/>
  <c r="BE190" i="11"/>
  <c r="BE189" i="11"/>
  <c r="BE185" i="11"/>
  <c r="BE196" i="11"/>
  <c r="BE181" i="11"/>
  <c r="BE192" i="11"/>
  <c r="BE228" i="11"/>
  <c r="BE180" i="11"/>
  <c r="BE178" i="11"/>
  <c r="BE205" i="11"/>
  <c r="BE176" i="11"/>
  <c r="BE173" i="11"/>
  <c r="BE164" i="11"/>
  <c r="BE225" i="11"/>
  <c r="BE199" i="11"/>
  <c r="BE160" i="11"/>
  <c r="BE177" i="11"/>
  <c r="BE175" i="11"/>
  <c r="BE169" i="11"/>
  <c r="BE163" i="11"/>
  <c r="BE161" i="11"/>
  <c r="BE156" i="11"/>
  <c r="BE150" i="11"/>
  <c r="BE142" i="11"/>
  <c r="BE134" i="11"/>
  <c r="BE126" i="11"/>
  <c r="BE191" i="11"/>
  <c r="BE172" i="11"/>
  <c r="BE167" i="11"/>
  <c r="BE162" i="11"/>
  <c r="BE152" i="11"/>
  <c r="BE144" i="11"/>
  <c r="BE136" i="11"/>
  <c r="BE128" i="11"/>
  <c r="BE221" i="11"/>
  <c r="BE219" i="11"/>
  <c r="BE157" i="11"/>
  <c r="BE149" i="11"/>
  <c r="BE141" i="11"/>
  <c r="BE133" i="11"/>
  <c r="BE125" i="11"/>
  <c r="BE174" i="11"/>
  <c r="BE159" i="11"/>
  <c r="BE153" i="11"/>
  <c r="BE147" i="11"/>
  <c r="BE132" i="11"/>
  <c r="BE116" i="11"/>
  <c r="BE108" i="11"/>
  <c r="BE100" i="11"/>
  <c r="BE92" i="11"/>
  <c r="BE138" i="11"/>
  <c r="BE131" i="11"/>
  <c r="BE123" i="11"/>
  <c r="BE121" i="11"/>
  <c r="BE113" i="11"/>
  <c r="BE171" i="11"/>
  <c r="BE143" i="11"/>
  <c r="BE137" i="11"/>
  <c r="BE118" i="11"/>
  <c r="BE110" i="11"/>
  <c r="BE102" i="11"/>
  <c r="BE94" i="11"/>
  <c r="BE168" i="11"/>
  <c r="BE155" i="11"/>
  <c r="BE222" i="11"/>
  <c r="BE135" i="11"/>
  <c r="BE130" i="11"/>
  <c r="BE129" i="11"/>
  <c r="BE120" i="11"/>
  <c r="BE115" i="11"/>
  <c r="BE119" i="11"/>
  <c r="BE140" i="11"/>
  <c r="BE139" i="11"/>
  <c r="BE127" i="11"/>
  <c r="BE124" i="11"/>
  <c r="BE106" i="11"/>
  <c r="BE105" i="11"/>
  <c r="BE96" i="11"/>
  <c r="BE95" i="11"/>
  <c r="BE89" i="11"/>
  <c r="BE154" i="11"/>
  <c r="BE112" i="11"/>
  <c r="BE104" i="11"/>
  <c r="BE101" i="11"/>
  <c r="BE81" i="11"/>
  <c r="BE73" i="11"/>
  <c r="BE65" i="11"/>
  <c r="BE103" i="11"/>
  <c r="BE86" i="11"/>
  <c r="BE78" i="11"/>
  <c r="BE70" i="11"/>
  <c r="BE98" i="11"/>
  <c r="BE80" i="11"/>
  <c r="BE151" i="11"/>
  <c r="BE85" i="11"/>
  <c r="BE165" i="11"/>
  <c r="BE145" i="11"/>
  <c r="BE122" i="11"/>
  <c r="BE91" i="11"/>
  <c r="BE90" i="11"/>
  <c r="BE83" i="11"/>
  <c r="BE75" i="11"/>
  <c r="BE67" i="11"/>
  <c r="BE111" i="11"/>
  <c r="BE87" i="11"/>
  <c r="BE72" i="11"/>
  <c r="BE64" i="11"/>
  <c r="BE170" i="11"/>
  <c r="BE93" i="11"/>
  <c r="BE146" i="11"/>
  <c r="BE84" i="11"/>
  <c r="BE148" i="11"/>
  <c r="BE69" i="11"/>
  <c r="BE79" i="11"/>
  <c r="BE97" i="11"/>
  <c r="BE82" i="11"/>
  <c r="BE117" i="11"/>
  <c r="BE71" i="11"/>
  <c r="BE66" i="11"/>
  <c r="BE109" i="11"/>
  <c r="BE107" i="11"/>
  <c r="BE77" i="11"/>
  <c r="BE88" i="11"/>
  <c r="BE74" i="11"/>
  <c r="BE68" i="11"/>
  <c r="BE99" i="11"/>
  <c r="BE114" i="11"/>
  <c r="BE76" i="11"/>
  <c r="AI62" i="11"/>
  <c r="G58" i="2"/>
  <c r="O228" i="11"/>
  <c r="O231" i="11"/>
  <c r="O229" i="11"/>
  <c r="O221" i="11"/>
  <c r="O215" i="11"/>
  <c r="O224" i="11"/>
  <c r="O232" i="11"/>
  <c r="O230" i="11"/>
  <c r="O216" i="11"/>
  <c r="O212" i="11"/>
  <c r="O210" i="11"/>
  <c r="O208" i="11"/>
  <c r="O201" i="11"/>
  <c r="O193" i="11"/>
  <c r="O185" i="11"/>
  <c r="O177" i="11"/>
  <c r="O213" i="11"/>
  <c r="O209" i="11"/>
  <c r="O222" i="11"/>
  <c r="O206" i="11"/>
  <c r="O199" i="11"/>
  <c r="O198" i="11"/>
  <c r="O226" i="11"/>
  <c r="O225" i="11"/>
  <c r="O194" i="11"/>
  <c r="O192" i="11"/>
  <c r="O227" i="11"/>
  <c r="O205" i="11"/>
  <c r="O196" i="11"/>
  <c r="O183" i="11"/>
  <c r="O181" i="11"/>
  <c r="O179" i="11"/>
  <c r="O172" i="11"/>
  <c r="O164" i="11"/>
  <c r="O220" i="11"/>
  <c r="O203" i="11"/>
  <c r="O195" i="11"/>
  <c r="O211" i="11"/>
  <c r="O191" i="11"/>
  <c r="O188" i="11"/>
  <c r="O186" i="11"/>
  <c r="O207" i="11"/>
  <c r="O190" i="11"/>
  <c r="O197" i="11"/>
  <c r="O175" i="11"/>
  <c r="O218" i="11"/>
  <c r="O214" i="11"/>
  <c r="O204" i="11"/>
  <c r="O187" i="11"/>
  <c r="O219" i="11"/>
  <c r="O223" i="11"/>
  <c r="O173" i="11"/>
  <c r="O169" i="11"/>
  <c r="O167" i="11"/>
  <c r="O165" i="11"/>
  <c r="O163" i="11"/>
  <c r="O178" i="11"/>
  <c r="O200" i="11"/>
  <c r="O189" i="11"/>
  <c r="O170" i="11"/>
  <c r="O168" i="11"/>
  <c r="O166" i="11"/>
  <c r="O184" i="11"/>
  <c r="O157" i="11"/>
  <c r="O156" i="11"/>
  <c r="O148" i="11"/>
  <c r="O140" i="11"/>
  <c r="O132" i="11"/>
  <c r="O124" i="11"/>
  <c r="O160" i="11"/>
  <c r="O150" i="11"/>
  <c r="O142" i="11"/>
  <c r="O134" i="11"/>
  <c r="O180" i="11"/>
  <c r="O155" i="11"/>
  <c r="O147" i="11"/>
  <c r="O139" i="11"/>
  <c r="O131" i="11"/>
  <c r="O171" i="11"/>
  <c r="O161" i="11"/>
  <c r="O151" i="11"/>
  <c r="O141" i="11"/>
  <c r="O128" i="11"/>
  <c r="O122" i="11"/>
  <c r="O114" i="11"/>
  <c r="O106" i="11"/>
  <c r="O98" i="11"/>
  <c r="O162" i="11"/>
  <c r="O146" i="11"/>
  <c r="O145" i="11"/>
  <c r="O119" i="11"/>
  <c r="O111" i="11"/>
  <c r="O217" i="11"/>
  <c r="O152" i="11"/>
  <c r="O135" i="11"/>
  <c r="O130" i="11"/>
  <c r="O129" i="11"/>
  <c r="O126" i="11"/>
  <c r="O116" i="11"/>
  <c r="O108" i="11"/>
  <c r="O100" i="11"/>
  <c r="O92" i="11"/>
  <c r="O174" i="11"/>
  <c r="O159" i="11"/>
  <c r="O149" i="11"/>
  <c r="O176" i="11"/>
  <c r="O133" i="11"/>
  <c r="O125" i="11"/>
  <c r="O118" i="11"/>
  <c r="O117" i="11"/>
  <c r="O104" i="11"/>
  <c r="O202" i="11"/>
  <c r="O143" i="11"/>
  <c r="O136" i="11"/>
  <c r="O113" i="11"/>
  <c r="O112" i="11"/>
  <c r="O105" i="11"/>
  <c r="O153" i="11"/>
  <c r="O102" i="11"/>
  <c r="O154" i="11"/>
  <c r="O89" i="11"/>
  <c r="O87" i="11"/>
  <c r="O79" i="11"/>
  <c r="O71" i="11"/>
  <c r="O127" i="11"/>
  <c r="O121" i="11"/>
  <c r="O107" i="11"/>
  <c r="O101" i="11"/>
  <c r="O84" i="11"/>
  <c r="O76" i="11"/>
  <c r="O68" i="11"/>
  <c r="O86" i="11"/>
  <c r="O78" i="11"/>
  <c r="O70" i="11"/>
  <c r="O144" i="11"/>
  <c r="O103" i="11"/>
  <c r="O94" i="11"/>
  <c r="O81" i="11"/>
  <c r="O73" i="11"/>
  <c r="O65" i="11"/>
  <c r="O123" i="11"/>
  <c r="O120" i="11"/>
  <c r="O96" i="11"/>
  <c r="O182" i="11"/>
  <c r="O115" i="11"/>
  <c r="O90" i="11"/>
  <c r="O88" i="11"/>
  <c r="O97" i="11"/>
  <c r="O99" i="11"/>
  <c r="O95" i="11"/>
  <c r="O93" i="11"/>
  <c r="O72" i="11"/>
  <c r="O69" i="11"/>
  <c r="O67" i="11"/>
  <c r="O74" i="11"/>
  <c r="O137" i="11"/>
  <c r="O85" i="11"/>
  <c r="O82" i="11"/>
  <c r="O158" i="11"/>
  <c r="O66" i="11"/>
  <c r="O91" i="11"/>
  <c r="O80" i="11"/>
  <c r="O77" i="11"/>
  <c r="O75" i="11"/>
  <c r="O109" i="11"/>
  <c r="O138" i="11"/>
  <c r="O64" i="11"/>
  <c r="O83" i="11"/>
  <c r="O110" i="11"/>
  <c r="G63" i="2"/>
  <c r="AM228" i="11"/>
  <c r="AM224" i="11"/>
  <c r="AM221" i="11"/>
  <c r="AM225" i="11"/>
  <c r="AM215" i="11"/>
  <c r="AM207" i="11"/>
  <c r="AM223" i="11"/>
  <c r="AM217" i="11"/>
  <c r="AM201" i="11"/>
  <c r="AM193" i="11"/>
  <c r="AM185" i="11"/>
  <c r="AM177" i="11"/>
  <c r="AM232" i="11"/>
  <c r="AM230" i="11"/>
  <c r="AM222" i="11"/>
  <c r="AM198" i="11"/>
  <c r="AM190" i="11"/>
  <c r="AM188" i="11"/>
  <c r="AM186" i="11"/>
  <c r="AM184" i="11"/>
  <c r="AM216" i="11"/>
  <c r="AM195" i="11"/>
  <c r="AM227" i="11"/>
  <c r="AM204" i="11"/>
  <c r="AM182" i="11"/>
  <c r="AM231" i="11"/>
  <c r="AM199" i="11"/>
  <c r="AM194" i="11"/>
  <c r="AM192" i="11"/>
  <c r="AM189" i="11"/>
  <c r="AM172" i="11"/>
  <c r="AM164" i="11"/>
  <c r="AM226" i="11"/>
  <c r="AM220" i="11"/>
  <c r="AM213" i="11"/>
  <c r="AM210" i="11"/>
  <c r="AM206" i="11"/>
  <c r="AM191" i="11"/>
  <c r="AM181" i="11"/>
  <c r="AM178" i="11"/>
  <c r="AM212" i="11"/>
  <c r="AM208" i="11"/>
  <c r="AM197" i="11"/>
  <c r="AM229" i="11"/>
  <c r="AM203" i="11"/>
  <c r="AM187" i="11"/>
  <c r="AM209" i="11"/>
  <c r="AM200" i="11"/>
  <c r="AM174" i="11"/>
  <c r="AM214" i="11"/>
  <c r="AM196" i="11"/>
  <c r="AM183" i="11"/>
  <c r="AM180" i="11"/>
  <c r="AM171" i="11"/>
  <c r="AM160" i="11"/>
  <c r="AM211" i="11"/>
  <c r="AM205" i="11"/>
  <c r="AM202" i="11"/>
  <c r="AM179" i="11"/>
  <c r="AM156" i="11"/>
  <c r="AM148" i="11"/>
  <c r="AM140" i="11"/>
  <c r="AM132" i="11"/>
  <c r="AM124" i="11"/>
  <c r="AM163" i="11"/>
  <c r="AM159" i="11"/>
  <c r="AM150" i="11"/>
  <c r="AM142" i="11"/>
  <c r="AM134" i="11"/>
  <c r="AM218" i="11"/>
  <c r="AM175" i="11"/>
  <c r="AM168" i="11"/>
  <c r="AM157" i="11"/>
  <c r="AM155" i="11"/>
  <c r="AM147" i="11"/>
  <c r="AM139" i="11"/>
  <c r="AM131" i="11"/>
  <c r="AM176" i="11"/>
  <c r="AM146" i="11"/>
  <c r="AM145" i="11"/>
  <c r="AM144" i="11"/>
  <c r="AM126" i="11"/>
  <c r="AM122" i="11"/>
  <c r="AM114" i="11"/>
  <c r="AM106" i="11"/>
  <c r="AM98" i="11"/>
  <c r="AM151" i="11"/>
  <c r="AM141" i="11"/>
  <c r="AM130" i="11"/>
  <c r="AM129" i="11"/>
  <c r="AM128" i="11"/>
  <c r="AM119" i="11"/>
  <c r="AM111" i="11"/>
  <c r="AM219" i="11"/>
  <c r="AM116" i="11"/>
  <c r="AM108" i="11"/>
  <c r="AM100" i="11"/>
  <c r="AM92" i="11"/>
  <c r="AM169" i="11"/>
  <c r="AM165" i="11"/>
  <c r="AM154" i="11"/>
  <c r="AM153" i="11"/>
  <c r="AM152" i="11"/>
  <c r="AM135" i="11"/>
  <c r="AM158" i="11"/>
  <c r="AM133" i="11"/>
  <c r="AM112" i="11"/>
  <c r="AM107" i="11"/>
  <c r="AM102" i="11"/>
  <c r="AM96" i="11"/>
  <c r="AM143" i="11"/>
  <c r="AM136" i="11"/>
  <c r="AM123" i="11"/>
  <c r="AM118" i="11"/>
  <c r="AM173" i="11"/>
  <c r="AM113" i="11"/>
  <c r="AM87" i="11"/>
  <c r="AM166" i="11"/>
  <c r="AM149" i="11"/>
  <c r="AM125" i="11"/>
  <c r="AM117" i="11"/>
  <c r="AM104" i="11"/>
  <c r="AM97" i="11"/>
  <c r="AM79" i="11"/>
  <c r="AM71" i="11"/>
  <c r="AM161" i="11"/>
  <c r="AM127" i="11"/>
  <c r="AM95" i="11"/>
  <c r="AM84" i="11"/>
  <c r="AM76" i="11"/>
  <c r="AM68" i="11"/>
  <c r="AM109" i="11"/>
  <c r="AM94" i="11"/>
  <c r="AM78" i="11"/>
  <c r="AM70" i="11"/>
  <c r="AM105" i="11"/>
  <c r="AM167" i="11"/>
  <c r="AM115" i="11"/>
  <c r="AM103" i="11"/>
  <c r="AM101" i="11"/>
  <c r="AM99" i="11"/>
  <c r="AM81" i="11"/>
  <c r="AM73" i="11"/>
  <c r="AM65" i="11"/>
  <c r="AM110" i="11"/>
  <c r="AM89" i="11"/>
  <c r="AM86" i="11"/>
  <c r="AM170" i="11"/>
  <c r="AM138" i="11"/>
  <c r="AM82" i="11"/>
  <c r="AM120" i="11"/>
  <c r="AM85" i="11"/>
  <c r="AM83" i="11"/>
  <c r="AM66" i="11"/>
  <c r="AM72" i="11"/>
  <c r="AM67" i="11"/>
  <c r="AM137" i="11"/>
  <c r="AM88" i="11"/>
  <c r="AM162" i="11"/>
  <c r="AM93" i="11"/>
  <c r="AM69" i="11"/>
  <c r="AM64" i="11"/>
  <c r="AM91" i="11"/>
  <c r="AM121" i="11"/>
  <c r="AM77" i="11"/>
  <c r="AM74" i="11"/>
  <c r="AM90" i="11"/>
  <c r="AM80" i="11"/>
  <c r="AM75" i="11"/>
  <c r="AP227" i="11"/>
  <c r="AP231" i="11"/>
  <c r="AP229" i="11"/>
  <c r="AP214" i="11"/>
  <c r="AP232" i="11"/>
  <c r="AP220" i="11"/>
  <c r="AP222" i="11"/>
  <c r="AP218" i="11"/>
  <c r="AP217" i="11"/>
  <c r="AP210" i="11"/>
  <c r="AP208" i="11"/>
  <c r="AP200" i="11"/>
  <c r="AP192" i="11"/>
  <c r="AP184" i="11"/>
  <c r="AP176" i="11"/>
  <c r="AP228" i="11"/>
  <c r="AP219" i="11"/>
  <c r="AP203" i="11"/>
  <c r="AP201" i="11"/>
  <c r="AP230" i="11"/>
  <c r="AP225" i="11"/>
  <c r="AP197" i="11"/>
  <c r="AP195" i="11"/>
  <c r="AP193" i="11"/>
  <c r="AP223" i="11"/>
  <c r="AP199" i="11"/>
  <c r="AP215" i="11"/>
  <c r="AP209" i="11"/>
  <c r="AP216" i="11"/>
  <c r="AP212" i="11"/>
  <c r="AP191" i="11"/>
  <c r="AP186" i="11"/>
  <c r="AP204" i="11"/>
  <c r="AP190" i="11"/>
  <c r="AP181" i="11"/>
  <c r="AP175" i="11"/>
  <c r="AP171" i="11"/>
  <c r="AP163" i="11"/>
  <c r="AP207" i="11"/>
  <c r="AP202" i="11"/>
  <c r="AP194" i="11"/>
  <c r="AP205" i="11"/>
  <c r="AP198" i="11"/>
  <c r="AP179" i="11"/>
  <c r="AP174" i="11"/>
  <c r="AP224" i="11"/>
  <c r="AP211" i="11"/>
  <c r="AP196" i="11"/>
  <c r="AP187" i="11"/>
  <c r="AP188" i="11"/>
  <c r="AP185" i="11"/>
  <c r="AP189" i="11"/>
  <c r="AP183" i="11"/>
  <c r="AP172" i="11"/>
  <c r="AP221" i="11"/>
  <c r="AP180" i="11"/>
  <c r="AP177" i="11"/>
  <c r="AP206" i="11"/>
  <c r="AP182" i="11"/>
  <c r="AP167" i="11"/>
  <c r="AP165" i="11"/>
  <c r="AP169" i="11"/>
  <c r="AP168" i="11"/>
  <c r="AP162" i="11"/>
  <c r="AP161" i="11"/>
  <c r="AP157" i="11"/>
  <c r="AP155" i="11"/>
  <c r="AP147" i="11"/>
  <c r="AP139" i="11"/>
  <c r="AP131" i="11"/>
  <c r="AP123" i="11"/>
  <c r="AP160" i="11"/>
  <c r="AP149" i="11"/>
  <c r="AP141" i="11"/>
  <c r="AP133" i="11"/>
  <c r="AP178" i="11"/>
  <c r="AP173" i="11"/>
  <c r="AP154" i="11"/>
  <c r="AP146" i="11"/>
  <c r="AP138" i="11"/>
  <c r="AP130" i="11"/>
  <c r="AP226" i="11"/>
  <c r="AP148" i="11"/>
  <c r="AP135" i="11"/>
  <c r="AP128" i="11"/>
  <c r="AP124" i="11"/>
  <c r="AP121" i="11"/>
  <c r="AP113" i="11"/>
  <c r="AP105" i="11"/>
  <c r="AP97" i="11"/>
  <c r="AP164" i="11"/>
  <c r="AP153" i="11"/>
  <c r="AP132" i="11"/>
  <c r="AP118" i="11"/>
  <c r="AP110" i="11"/>
  <c r="AP213" i="11"/>
  <c r="AP152" i="11"/>
  <c r="AP142" i="11"/>
  <c r="AP115" i="11"/>
  <c r="AP107" i="11"/>
  <c r="AP99" i="11"/>
  <c r="AP91" i="11"/>
  <c r="AP156" i="11"/>
  <c r="AP143" i="11"/>
  <c r="AP137" i="11"/>
  <c r="AP150" i="11"/>
  <c r="AP140" i="11"/>
  <c r="AP136" i="11"/>
  <c r="AP114" i="11"/>
  <c r="AP109" i="11"/>
  <c r="AP127" i="11"/>
  <c r="AP120" i="11"/>
  <c r="AP104" i="11"/>
  <c r="AP166" i="11"/>
  <c r="AP125" i="11"/>
  <c r="AP119" i="11"/>
  <c r="AP108" i="11"/>
  <c r="AP101" i="11"/>
  <c r="AP98" i="11"/>
  <c r="AP94" i="11"/>
  <c r="AP158" i="11"/>
  <c r="AP151" i="11"/>
  <c r="AP87" i="11"/>
  <c r="AP86" i="11"/>
  <c r="AP78" i="11"/>
  <c r="AP70" i="11"/>
  <c r="AP77" i="11"/>
  <c r="AP122" i="11"/>
  <c r="AP103" i="11"/>
  <c r="AP96" i="11"/>
  <c r="AP89" i="11"/>
  <c r="AP83" i="11"/>
  <c r="AP75" i="11"/>
  <c r="AP67" i="11"/>
  <c r="AP85" i="11"/>
  <c r="AP69" i="11"/>
  <c r="AP134" i="11"/>
  <c r="AP90" i="11"/>
  <c r="AP88" i="11"/>
  <c r="AP116" i="11"/>
  <c r="AP111" i="11"/>
  <c r="AP80" i="11"/>
  <c r="AP72" i="11"/>
  <c r="AP64" i="11"/>
  <c r="AP144" i="11"/>
  <c r="AP100" i="11"/>
  <c r="AP81" i="11"/>
  <c r="AP126" i="11"/>
  <c r="AP93" i="11"/>
  <c r="AP71" i="11"/>
  <c r="AP66" i="11"/>
  <c r="AP65" i="11"/>
  <c r="AP117" i="11"/>
  <c r="AP82" i="11"/>
  <c r="AP102" i="11"/>
  <c r="AP145" i="11"/>
  <c r="AP106" i="11"/>
  <c r="AP92" i="11"/>
  <c r="AP95" i="11"/>
  <c r="AP79" i="11"/>
  <c r="AP74" i="11"/>
  <c r="AP68" i="11"/>
  <c r="AP129" i="11"/>
  <c r="AP112" i="11"/>
  <c r="AP76" i="11"/>
  <c r="AP73" i="11"/>
  <c r="AP170" i="11"/>
  <c r="AP84" i="11"/>
  <c r="AP159" i="11"/>
  <c r="BI407" i="11"/>
  <c r="BI226" i="11"/>
  <c r="BI406" i="11"/>
  <c r="BI229" i="11"/>
  <c r="BI223" i="11"/>
  <c r="BI213" i="11"/>
  <c r="BI225" i="11"/>
  <c r="BI221" i="11"/>
  <c r="BI231" i="11"/>
  <c r="BI217" i="11"/>
  <c r="BI220" i="11"/>
  <c r="BI219" i="11"/>
  <c r="BI212" i="11"/>
  <c r="BI208" i="11"/>
  <c r="BI199" i="11"/>
  <c r="BI191" i="11"/>
  <c r="BI183" i="11"/>
  <c r="BI175" i="11"/>
  <c r="BI211" i="11"/>
  <c r="BI218" i="11"/>
  <c r="BI215" i="11"/>
  <c r="BI210" i="11"/>
  <c r="BI207" i="11"/>
  <c r="BI187" i="11"/>
  <c r="BI228" i="11"/>
  <c r="BI227" i="11"/>
  <c r="BI197" i="11"/>
  <c r="BI196" i="11"/>
  <c r="BI224" i="11"/>
  <c r="BI205" i="11"/>
  <c r="BI189" i="11"/>
  <c r="BI185" i="11"/>
  <c r="BI222" i="11"/>
  <c r="BI216" i="11"/>
  <c r="BI206" i="11"/>
  <c r="BI198" i="11"/>
  <c r="BI190" i="11"/>
  <c r="BI181" i="11"/>
  <c r="BI177" i="11"/>
  <c r="BI170" i="11"/>
  <c r="BI162" i="11"/>
  <c r="BI232" i="11"/>
  <c r="BI195" i="11"/>
  <c r="BI182" i="11"/>
  <c r="BI188" i="11"/>
  <c r="BI194" i="11"/>
  <c r="BI203" i="11"/>
  <c r="BI200" i="11"/>
  <c r="BI193" i="11"/>
  <c r="BI192" i="11"/>
  <c r="BI204" i="11"/>
  <c r="BI176" i="11"/>
  <c r="BI186" i="11"/>
  <c r="BI169" i="11"/>
  <c r="BI165" i="11"/>
  <c r="BI163" i="11"/>
  <c r="BI159" i="11"/>
  <c r="BI230" i="11"/>
  <c r="BI178" i="11"/>
  <c r="BI168" i="11"/>
  <c r="BI164" i="11"/>
  <c r="BI201" i="11"/>
  <c r="BI184" i="11"/>
  <c r="BI172" i="11"/>
  <c r="BI167" i="11"/>
  <c r="BI157" i="11"/>
  <c r="BI154" i="11"/>
  <c r="BI146" i="11"/>
  <c r="BI138" i="11"/>
  <c r="BI130" i="11"/>
  <c r="BI148" i="11"/>
  <c r="BI140" i="11"/>
  <c r="BI132" i="11"/>
  <c r="BI180" i="11"/>
  <c r="BI174" i="11"/>
  <c r="BI158" i="11"/>
  <c r="BI153" i="11"/>
  <c r="BI145" i="11"/>
  <c r="BI137" i="11"/>
  <c r="BI129" i="11"/>
  <c r="BI156" i="11"/>
  <c r="BI155" i="11"/>
  <c r="BI143" i="11"/>
  <c r="BI133" i="11"/>
  <c r="BI120" i="11"/>
  <c r="BI112" i="11"/>
  <c r="BI104" i="11"/>
  <c r="BI96" i="11"/>
  <c r="BI202" i="11"/>
  <c r="BI173" i="11"/>
  <c r="BI171" i="11"/>
  <c r="BI134" i="11"/>
  <c r="BI127" i="11"/>
  <c r="BI117" i="11"/>
  <c r="BI109" i="11"/>
  <c r="BI209" i="11"/>
  <c r="BI144" i="11"/>
  <c r="BI139" i="11"/>
  <c r="BI124" i="11"/>
  <c r="BI122" i="11"/>
  <c r="BI114" i="11"/>
  <c r="BI106" i="11"/>
  <c r="BI98" i="11"/>
  <c r="BI90" i="11"/>
  <c r="BI151" i="11"/>
  <c r="BI141" i="11"/>
  <c r="BI152" i="11"/>
  <c r="BI121" i="11"/>
  <c r="BI116" i="11"/>
  <c r="BI93" i="11"/>
  <c r="BI160" i="11"/>
  <c r="BI150" i="11"/>
  <c r="BI125" i="11"/>
  <c r="BI111" i="11"/>
  <c r="BI214" i="11"/>
  <c r="BI161" i="11"/>
  <c r="BI147" i="11"/>
  <c r="BI103" i="11"/>
  <c r="BI179" i="11"/>
  <c r="BI142" i="11"/>
  <c r="BI119" i="11"/>
  <c r="BI91" i="11"/>
  <c r="BI85" i="11"/>
  <c r="BI77" i="11"/>
  <c r="BI69" i="11"/>
  <c r="BI88" i="11"/>
  <c r="BI166" i="11"/>
  <c r="BI131" i="11"/>
  <c r="BI118" i="11"/>
  <c r="BI105" i="11"/>
  <c r="BI100" i="11"/>
  <c r="BI82" i="11"/>
  <c r="BI74" i="11"/>
  <c r="BI66" i="11"/>
  <c r="BI115" i="11"/>
  <c r="BI110" i="11"/>
  <c r="BI95" i="11"/>
  <c r="BI84" i="11"/>
  <c r="BI68" i="11"/>
  <c r="BI126" i="11"/>
  <c r="BI97" i="11"/>
  <c r="BI128" i="11"/>
  <c r="BI102" i="11"/>
  <c r="BI79" i="11"/>
  <c r="BI71" i="11"/>
  <c r="BI135" i="11"/>
  <c r="BI123" i="11"/>
  <c r="BI76" i="11"/>
  <c r="BI108" i="11"/>
  <c r="BI101" i="11"/>
  <c r="BI65" i="11"/>
  <c r="BI64" i="11"/>
  <c r="BI149" i="11"/>
  <c r="BI70" i="11"/>
  <c r="BI99" i="11"/>
  <c r="BI80" i="11"/>
  <c r="BI83" i="11"/>
  <c r="BI113" i="11"/>
  <c r="BI107" i="11"/>
  <c r="BI73" i="11"/>
  <c r="BI72" i="11"/>
  <c r="BI67" i="11"/>
  <c r="BI89" i="11"/>
  <c r="BI78" i="11"/>
  <c r="BI94" i="11"/>
  <c r="BI81" i="11"/>
  <c r="BI75" i="11"/>
  <c r="BI92" i="11"/>
  <c r="BI136" i="11"/>
  <c r="BI87" i="11"/>
  <c r="BI86" i="11"/>
  <c r="G56" i="2"/>
  <c r="AG62" i="11"/>
  <c r="Y230" i="11"/>
  <c r="Y223" i="11"/>
  <c r="Y231" i="11"/>
  <c r="Y224" i="11"/>
  <c r="Y217" i="11"/>
  <c r="Y209" i="11"/>
  <c r="Y228" i="11"/>
  <c r="Y225" i="11"/>
  <c r="Y221" i="11"/>
  <c r="Y219" i="11"/>
  <c r="Y218" i="11"/>
  <c r="Y216" i="11"/>
  <c r="Y212" i="11"/>
  <c r="Y203" i="11"/>
  <c r="Y195" i="11"/>
  <c r="Y187" i="11"/>
  <c r="Y179" i="11"/>
  <c r="Y210" i="11"/>
  <c r="Y199" i="11"/>
  <c r="Y198" i="11"/>
  <c r="Y189" i="11"/>
  <c r="Y227" i="11"/>
  <c r="Y207" i="11"/>
  <c r="Y196" i="11"/>
  <c r="Y194" i="11"/>
  <c r="Y192" i="11"/>
  <c r="Y220" i="11"/>
  <c r="Y208" i="11"/>
  <c r="Y204" i="11"/>
  <c r="Y232" i="11"/>
  <c r="Y226" i="11"/>
  <c r="Y177" i="11"/>
  <c r="Y175" i="11"/>
  <c r="Y166" i="11"/>
  <c r="Y158" i="11"/>
  <c r="Y211" i="11"/>
  <c r="Y202" i="11"/>
  <c r="Y205" i="11"/>
  <c r="Y193" i="11"/>
  <c r="Y190" i="11"/>
  <c r="Y188" i="11"/>
  <c r="Y183" i="11"/>
  <c r="Y200" i="11"/>
  <c r="Y191" i="11"/>
  <c r="Y214" i="11"/>
  <c r="Y206" i="11"/>
  <c r="Y201" i="11"/>
  <c r="Y185" i="11"/>
  <c r="Y182" i="11"/>
  <c r="Y176" i="11"/>
  <c r="Y229" i="11"/>
  <c r="Y222" i="11"/>
  <c r="Y197" i="11"/>
  <c r="Y184" i="11"/>
  <c r="Y173" i="11"/>
  <c r="Y169" i="11"/>
  <c r="Y213" i="11"/>
  <c r="Y180" i="11"/>
  <c r="Y159" i="11"/>
  <c r="Y215" i="11"/>
  <c r="Y164" i="11"/>
  <c r="Y162" i="11"/>
  <c r="Y174" i="11"/>
  <c r="Y171" i="11"/>
  <c r="Y165" i="11"/>
  <c r="Y150" i="11"/>
  <c r="Y142" i="11"/>
  <c r="Y134" i="11"/>
  <c r="Y126" i="11"/>
  <c r="Y178" i="11"/>
  <c r="Y172" i="11"/>
  <c r="Y152" i="11"/>
  <c r="Y144" i="11"/>
  <c r="Y136" i="11"/>
  <c r="Y128" i="11"/>
  <c r="Y186" i="11"/>
  <c r="Y181" i="11"/>
  <c r="Y168" i="11"/>
  <c r="Y163" i="11"/>
  <c r="Y160" i="11"/>
  <c r="Y149" i="11"/>
  <c r="Y141" i="11"/>
  <c r="Y133" i="11"/>
  <c r="Y125" i="11"/>
  <c r="Y116" i="11"/>
  <c r="Y108" i="11"/>
  <c r="Y100" i="11"/>
  <c r="Y92" i="11"/>
  <c r="Y157" i="11"/>
  <c r="Y151" i="11"/>
  <c r="Y146" i="11"/>
  <c r="Y140" i="11"/>
  <c r="Y139" i="11"/>
  <c r="Y121" i="11"/>
  <c r="Y113" i="11"/>
  <c r="Y170" i="11"/>
  <c r="Y145" i="11"/>
  <c r="Y130" i="11"/>
  <c r="Y118" i="11"/>
  <c r="Y110" i="11"/>
  <c r="Y102" i="11"/>
  <c r="Y94" i="11"/>
  <c r="Y167" i="11"/>
  <c r="Y135" i="11"/>
  <c r="Y154" i="11"/>
  <c r="Y148" i="11"/>
  <c r="Y123" i="11"/>
  <c r="Y122" i="11"/>
  <c r="Y117" i="11"/>
  <c r="Y107" i="11"/>
  <c r="Y98" i="11"/>
  <c r="Y161" i="11"/>
  <c r="Y132" i="11"/>
  <c r="Y127" i="11"/>
  <c r="Y112" i="11"/>
  <c r="Y111" i="11"/>
  <c r="Y138" i="11"/>
  <c r="Y137" i="11"/>
  <c r="Y124" i="11"/>
  <c r="Y105" i="11"/>
  <c r="Y95" i="11"/>
  <c r="Y89" i="11"/>
  <c r="Y119" i="11"/>
  <c r="Y104" i="11"/>
  <c r="Y81" i="11"/>
  <c r="Y73" i="11"/>
  <c r="Y65" i="11"/>
  <c r="Y129" i="11"/>
  <c r="Y99" i="11"/>
  <c r="Y97" i="11"/>
  <c r="Y86" i="11"/>
  <c r="Y78" i="11"/>
  <c r="Y70" i="11"/>
  <c r="Y90" i="11"/>
  <c r="Y88" i="11"/>
  <c r="Y80" i="11"/>
  <c r="Y103" i="11"/>
  <c r="Y85" i="11"/>
  <c r="Y155" i="11"/>
  <c r="Y143" i="11"/>
  <c r="Y131" i="11"/>
  <c r="Y114" i="11"/>
  <c r="Y109" i="11"/>
  <c r="Y101" i="11"/>
  <c r="Y83" i="11"/>
  <c r="Y75" i="11"/>
  <c r="Y67" i="11"/>
  <c r="Y153" i="11"/>
  <c r="Y72" i="11"/>
  <c r="Y64" i="11"/>
  <c r="Y96" i="11"/>
  <c r="Y115" i="11"/>
  <c r="Y91" i="11"/>
  <c r="Y87" i="11"/>
  <c r="Y79" i="11"/>
  <c r="Y74" i="11"/>
  <c r="Y68" i="11"/>
  <c r="Y156" i="11"/>
  <c r="Y84" i="11"/>
  <c r="Y69" i="11"/>
  <c r="Y120" i="11"/>
  <c r="Y71" i="11"/>
  <c r="Y66" i="11"/>
  <c r="Y147" i="11"/>
  <c r="Y77" i="11"/>
  <c r="Y93" i="11"/>
  <c r="Y82" i="11"/>
  <c r="Y106" i="11"/>
  <c r="Y76" i="11"/>
  <c r="L229" i="11"/>
  <c r="L226" i="11"/>
  <c r="L224" i="11"/>
  <c r="L222" i="11"/>
  <c r="L227" i="11"/>
  <c r="L216" i="11"/>
  <c r="L208" i="11"/>
  <c r="L230" i="11"/>
  <c r="L228" i="11"/>
  <c r="L215" i="11"/>
  <c r="L225" i="11"/>
  <c r="L223" i="11"/>
  <c r="L202" i="11"/>
  <c r="L194" i="11"/>
  <c r="L186" i="11"/>
  <c r="L178" i="11"/>
  <c r="L212" i="11"/>
  <c r="L198" i="11"/>
  <c r="L213" i="11"/>
  <c r="L210" i="11"/>
  <c r="L205" i="11"/>
  <c r="L190" i="11"/>
  <c r="L211" i="11"/>
  <c r="L209" i="11"/>
  <c r="L197" i="11"/>
  <c r="L195" i="11"/>
  <c r="L193" i="11"/>
  <c r="L207" i="11"/>
  <c r="L220" i="11"/>
  <c r="L214" i="11"/>
  <c r="L182" i="11"/>
  <c r="L232" i="11"/>
  <c r="L221" i="11"/>
  <c r="L204" i="11"/>
  <c r="L191" i="11"/>
  <c r="L173" i="11"/>
  <c r="L165" i="11"/>
  <c r="L157" i="11"/>
  <c r="L217" i="11"/>
  <c r="L199" i="11"/>
  <c r="L188" i="11"/>
  <c r="L184" i="11"/>
  <c r="L218" i="11"/>
  <c r="L206" i="11"/>
  <c r="L187" i="11"/>
  <c r="L192" i="11"/>
  <c r="L185" i="11"/>
  <c r="L203" i="11"/>
  <c r="L177" i="11"/>
  <c r="L200" i="11"/>
  <c r="L189" i="11"/>
  <c r="L179" i="11"/>
  <c r="L219" i="11"/>
  <c r="L231" i="11"/>
  <c r="L180" i="11"/>
  <c r="L175" i="11"/>
  <c r="L162" i="11"/>
  <c r="L160" i="11"/>
  <c r="L196" i="11"/>
  <c r="L176" i="11"/>
  <c r="L201" i="11"/>
  <c r="L171" i="11"/>
  <c r="L170" i="11"/>
  <c r="L149" i="11"/>
  <c r="L141" i="11"/>
  <c r="L133" i="11"/>
  <c r="L125" i="11"/>
  <c r="L163" i="11"/>
  <c r="L151" i="11"/>
  <c r="L143" i="11"/>
  <c r="L135" i="11"/>
  <c r="L127" i="11"/>
  <c r="L168" i="11"/>
  <c r="L167" i="11"/>
  <c r="L159" i="11"/>
  <c r="L156" i="11"/>
  <c r="L148" i="11"/>
  <c r="L140" i="11"/>
  <c r="L132" i="11"/>
  <c r="L124" i="11"/>
  <c r="L166" i="11"/>
  <c r="L137" i="11"/>
  <c r="L123" i="11"/>
  <c r="L115" i="11"/>
  <c r="L107" i="11"/>
  <c r="L99" i="11"/>
  <c r="L91" i="11"/>
  <c r="L139" i="11"/>
  <c r="L138" i="11"/>
  <c r="L134" i="11"/>
  <c r="L120" i="11"/>
  <c r="L112" i="11"/>
  <c r="L144" i="11"/>
  <c r="L117" i="11"/>
  <c r="L109" i="11"/>
  <c r="L101" i="11"/>
  <c r="L93" i="11"/>
  <c r="L161" i="11"/>
  <c r="L145" i="11"/>
  <c r="L154" i="11"/>
  <c r="L121" i="11"/>
  <c r="L116" i="11"/>
  <c r="L111" i="11"/>
  <c r="L106" i="11"/>
  <c r="L97" i="11"/>
  <c r="L181" i="11"/>
  <c r="L158" i="11"/>
  <c r="L152" i="11"/>
  <c r="L146" i="11"/>
  <c r="L122" i="11"/>
  <c r="L169" i="11"/>
  <c r="L155" i="11"/>
  <c r="L130" i="11"/>
  <c r="L129" i="11"/>
  <c r="L88" i="11"/>
  <c r="L153" i="11"/>
  <c r="L136" i="11"/>
  <c r="L128" i="11"/>
  <c r="L118" i="11"/>
  <c r="L114" i="11"/>
  <c r="L110" i="11"/>
  <c r="L105" i="11"/>
  <c r="L104" i="11"/>
  <c r="L102" i="11"/>
  <c r="L100" i="11"/>
  <c r="L95" i="11"/>
  <c r="L80" i="11"/>
  <c r="L72" i="11"/>
  <c r="L64" i="11"/>
  <c r="L108" i="11"/>
  <c r="L92" i="11"/>
  <c r="L85" i="11"/>
  <c r="L77" i="11"/>
  <c r="L69" i="11"/>
  <c r="L89" i="11"/>
  <c r="L87" i="11"/>
  <c r="L79" i="11"/>
  <c r="L119" i="11"/>
  <c r="L164" i="11"/>
  <c r="L147" i="11"/>
  <c r="L142" i="11"/>
  <c r="L113" i="11"/>
  <c r="L82" i="11"/>
  <c r="L74" i="11"/>
  <c r="L66" i="11"/>
  <c r="L174" i="11"/>
  <c r="L150" i="11"/>
  <c r="L71" i="11"/>
  <c r="L103" i="11"/>
  <c r="L172" i="11"/>
  <c r="L84" i="11"/>
  <c r="L83" i="11"/>
  <c r="L78" i="11"/>
  <c r="L76" i="11"/>
  <c r="L98" i="11"/>
  <c r="L94" i="11"/>
  <c r="L131" i="11"/>
  <c r="L73" i="11"/>
  <c r="L68" i="11"/>
  <c r="L67" i="11"/>
  <c r="L81" i="11"/>
  <c r="L183" i="11"/>
  <c r="L96" i="11"/>
  <c r="L65" i="11"/>
  <c r="L86" i="11"/>
  <c r="L70" i="11"/>
  <c r="L75" i="11"/>
  <c r="L126" i="11"/>
  <c r="L90" i="11"/>
  <c r="W228" i="11"/>
  <c r="W227" i="11"/>
  <c r="W221" i="11"/>
  <c r="W230" i="11"/>
  <c r="W223" i="11"/>
  <c r="W215" i="11"/>
  <c r="W229" i="11"/>
  <c r="W226" i="11"/>
  <c r="W222" i="11"/>
  <c r="W220" i="11"/>
  <c r="W218" i="11"/>
  <c r="W232" i="11"/>
  <c r="W224" i="11"/>
  <c r="W201" i="11"/>
  <c r="W193" i="11"/>
  <c r="W185" i="11"/>
  <c r="W177" i="11"/>
  <c r="W205" i="11"/>
  <c r="W203" i="11"/>
  <c r="W217" i="11"/>
  <c r="W212" i="11"/>
  <c r="W202" i="11"/>
  <c r="W197" i="11"/>
  <c r="W195" i="11"/>
  <c r="W209" i="11"/>
  <c r="W208" i="11"/>
  <c r="W206" i="11"/>
  <c r="W225" i="11"/>
  <c r="W216" i="11"/>
  <c r="W198" i="11"/>
  <c r="W219" i="11"/>
  <c r="W210" i="11"/>
  <c r="W187" i="11"/>
  <c r="W183" i="11"/>
  <c r="W172" i="11"/>
  <c r="W164" i="11"/>
  <c r="W214" i="11"/>
  <c r="W200" i="11"/>
  <c r="W211" i="11"/>
  <c r="W192" i="11"/>
  <c r="W186" i="11"/>
  <c r="W184" i="11"/>
  <c r="W207" i="11"/>
  <c r="W196" i="11"/>
  <c r="W231" i="11"/>
  <c r="W204" i="11"/>
  <c r="W191" i="11"/>
  <c r="W189" i="11"/>
  <c r="W181" i="11"/>
  <c r="W179" i="11"/>
  <c r="W199" i="11"/>
  <c r="W194" i="11"/>
  <c r="W175" i="11"/>
  <c r="W169" i="11"/>
  <c r="W167" i="11"/>
  <c r="W165" i="11"/>
  <c r="W163" i="11"/>
  <c r="W178" i="11"/>
  <c r="W176" i="11"/>
  <c r="W171" i="11"/>
  <c r="W170" i="11"/>
  <c r="W188" i="11"/>
  <c r="W180" i="11"/>
  <c r="W156" i="11"/>
  <c r="W148" i="11"/>
  <c r="W140" i="11"/>
  <c r="W132" i="11"/>
  <c r="W124" i="11"/>
  <c r="W182" i="11"/>
  <c r="W161" i="11"/>
  <c r="W150" i="11"/>
  <c r="W142" i="11"/>
  <c r="W134" i="11"/>
  <c r="W213" i="11"/>
  <c r="W190" i="11"/>
  <c r="W155" i="11"/>
  <c r="W147" i="11"/>
  <c r="W139" i="11"/>
  <c r="W131" i="11"/>
  <c r="W158" i="11"/>
  <c r="W143" i="11"/>
  <c r="W138" i="11"/>
  <c r="W137" i="11"/>
  <c r="W133" i="11"/>
  <c r="W122" i="11"/>
  <c r="W114" i="11"/>
  <c r="W106" i="11"/>
  <c r="W98" i="11"/>
  <c r="W174" i="11"/>
  <c r="W127" i="11"/>
  <c r="W125" i="11"/>
  <c r="W119" i="11"/>
  <c r="W111" i="11"/>
  <c r="W157" i="11"/>
  <c r="W144" i="11"/>
  <c r="W116" i="11"/>
  <c r="W108" i="11"/>
  <c r="W100" i="11"/>
  <c r="W92" i="11"/>
  <c r="W151" i="11"/>
  <c r="W146" i="11"/>
  <c r="W145" i="11"/>
  <c r="W141" i="11"/>
  <c r="W160" i="11"/>
  <c r="W153" i="11"/>
  <c r="W121" i="11"/>
  <c r="W94" i="11"/>
  <c r="W159" i="11"/>
  <c r="W104" i="11"/>
  <c r="W168" i="11"/>
  <c r="W154" i="11"/>
  <c r="W123" i="11"/>
  <c r="W117" i="11"/>
  <c r="W107" i="11"/>
  <c r="W87" i="11"/>
  <c r="W79" i="11"/>
  <c r="W71" i="11"/>
  <c r="W173" i="11"/>
  <c r="W162" i="11"/>
  <c r="W130" i="11"/>
  <c r="W115" i="11"/>
  <c r="W102" i="11"/>
  <c r="W95" i="11"/>
  <c r="W93" i="11"/>
  <c r="W91" i="11"/>
  <c r="W89" i="11"/>
  <c r="W84" i="11"/>
  <c r="W76" i="11"/>
  <c r="W68" i="11"/>
  <c r="W101" i="11"/>
  <c r="W109" i="11"/>
  <c r="W129" i="11"/>
  <c r="W126" i="11"/>
  <c r="W118" i="11"/>
  <c r="W110" i="11"/>
  <c r="W105" i="11"/>
  <c r="W99" i="11"/>
  <c r="W97" i="11"/>
  <c r="W81" i="11"/>
  <c r="W73" i="11"/>
  <c r="W65" i="11"/>
  <c r="W135" i="11"/>
  <c r="W86" i="11"/>
  <c r="W78" i="11"/>
  <c r="W70" i="11"/>
  <c r="W128" i="11"/>
  <c r="W85" i="11"/>
  <c r="W72" i="11"/>
  <c r="W67" i="11"/>
  <c r="W66" i="11"/>
  <c r="W103" i="11"/>
  <c r="W83" i="11"/>
  <c r="W82" i="11"/>
  <c r="W166" i="11"/>
  <c r="W113" i="11"/>
  <c r="W90" i="11"/>
  <c r="W64" i="11"/>
  <c r="W136" i="11"/>
  <c r="W69" i="11"/>
  <c r="W149" i="11"/>
  <c r="W120" i="11"/>
  <c r="W96" i="11"/>
  <c r="W77" i="11"/>
  <c r="W152" i="11"/>
  <c r="W88" i="11"/>
  <c r="W75" i="11"/>
  <c r="W74" i="11"/>
  <c r="W112" i="11"/>
  <c r="W80" i="11"/>
  <c r="AJ229" i="11"/>
  <c r="AJ226" i="11"/>
  <c r="AJ222" i="11"/>
  <c r="AJ228" i="11"/>
  <c r="AJ224" i="11"/>
  <c r="AJ216" i="11"/>
  <c r="AJ208" i="11"/>
  <c r="AJ232" i="11"/>
  <c r="AJ230" i="11"/>
  <c r="AJ221" i="11"/>
  <c r="AJ218" i="11"/>
  <c r="AJ202" i="11"/>
  <c r="AJ194" i="11"/>
  <c r="AJ186" i="11"/>
  <c r="AJ178" i="11"/>
  <c r="AJ214" i="11"/>
  <c r="AJ204" i="11"/>
  <c r="AJ231" i="11"/>
  <c r="AJ217" i="11"/>
  <c r="AJ215" i="11"/>
  <c r="AJ212" i="11"/>
  <c r="AJ210" i="11"/>
  <c r="AJ207" i="11"/>
  <c r="AJ206" i="11"/>
  <c r="AJ196" i="11"/>
  <c r="AJ225" i="11"/>
  <c r="AJ205" i="11"/>
  <c r="AJ209" i="11"/>
  <c r="AJ200" i="11"/>
  <c r="AJ188" i="11"/>
  <c r="AJ187" i="11"/>
  <c r="AJ213" i="11"/>
  <c r="AJ198" i="11"/>
  <c r="AJ184" i="11"/>
  <c r="AJ173" i="11"/>
  <c r="AJ165" i="11"/>
  <c r="AJ157" i="11"/>
  <c r="AJ203" i="11"/>
  <c r="AJ201" i="11"/>
  <c r="AJ197" i="11"/>
  <c r="AJ220" i="11"/>
  <c r="AJ219" i="11"/>
  <c r="AJ199" i="11"/>
  <c r="AJ211" i="11"/>
  <c r="AJ195" i="11"/>
  <c r="AJ191" i="11"/>
  <c r="AJ182" i="11"/>
  <c r="AJ177" i="11"/>
  <c r="AJ176" i="11"/>
  <c r="AJ175" i="11"/>
  <c r="AJ223" i="11"/>
  <c r="AJ192" i="11"/>
  <c r="AJ189" i="11"/>
  <c r="AJ183" i="11"/>
  <c r="AJ181" i="11"/>
  <c r="AJ161" i="11"/>
  <c r="AJ180" i="11"/>
  <c r="AJ162" i="11"/>
  <c r="AJ193" i="11"/>
  <c r="AJ160" i="11"/>
  <c r="AJ149" i="11"/>
  <c r="AJ141" i="11"/>
  <c r="AJ133" i="11"/>
  <c r="AJ125" i="11"/>
  <c r="AJ179" i="11"/>
  <c r="AJ171" i="11"/>
  <c r="AJ164" i="11"/>
  <c r="AJ158" i="11"/>
  <c r="AJ151" i="11"/>
  <c r="AJ143" i="11"/>
  <c r="AJ135" i="11"/>
  <c r="AJ127" i="11"/>
  <c r="AJ169" i="11"/>
  <c r="AJ156" i="11"/>
  <c r="AJ148" i="11"/>
  <c r="AJ140" i="11"/>
  <c r="AJ132" i="11"/>
  <c r="AJ124" i="11"/>
  <c r="AJ163" i="11"/>
  <c r="AJ155" i="11"/>
  <c r="AJ150" i="11"/>
  <c r="AJ136" i="11"/>
  <c r="AJ115" i="11"/>
  <c r="AJ107" i="11"/>
  <c r="AJ99" i="11"/>
  <c r="AJ91" i="11"/>
  <c r="AJ168" i="11"/>
  <c r="AJ159" i="11"/>
  <c r="AJ145" i="11"/>
  <c r="AJ120" i="11"/>
  <c r="AJ112" i="11"/>
  <c r="AJ146" i="11"/>
  <c r="AJ139" i="11"/>
  <c r="AJ134" i="11"/>
  <c r="AJ129" i="11"/>
  <c r="AJ126" i="11"/>
  <c r="AJ123" i="11"/>
  <c r="AJ117" i="11"/>
  <c r="AJ109" i="11"/>
  <c r="AJ101" i="11"/>
  <c r="AJ93" i="11"/>
  <c r="AJ227" i="11"/>
  <c r="AJ144" i="11"/>
  <c r="AJ130" i="11"/>
  <c r="AJ110" i="11"/>
  <c r="AJ153" i="11"/>
  <c r="AJ152" i="11"/>
  <c r="AJ121" i="11"/>
  <c r="AJ116" i="11"/>
  <c r="AJ111" i="11"/>
  <c r="AJ190" i="11"/>
  <c r="AJ147" i="11"/>
  <c r="AJ128" i="11"/>
  <c r="AJ105" i="11"/>
  <c r="AJ96" i="11"/>
  <c r="AJ88" i="11"/>
  <c r="AJ154" i="11"/>
  <c r="AJ137" i="11"/>
  <c r="AJ170" i="11"/>
  <c r="AJ113" i="11"/>
  <c r="AJ106" i="11"/>
  <c r="AJ100" i="11"/>
  <c r="AJ80" i="11"/>
  <c r="AJ72" i="11"/>
  <c r="AJ64" i="11"/>
  <c r="AJ138" i="11"/>
  <c r="AJ102" i="11"/>
  <c r="AJ92" i="11"/>
  <c r="AJ90" i="11"/>
  <c r="AJ85" i="11"/>
  <c r="AJ77" i="11"/>
  <c r="AJ69" i="11"/>
  <c r="AJ97" i="11"/>
  <c r="AJ142" i="11"/>
  <c r="AJ119" i="11"/>
  <c r="AJ104" i="11"/>
  <c r="AJ95" i="11"/>
  <c r="AJ82" i="11"/>
  <c r="AJ74" i="11"/>
  <c r="AJ66" i="11"/>
  <c r="AJ167" i="11"/>
  <c r="AJ114" i="11"/>
  <c r="AJ79" i="11"/>
  <c r="AJ71" i="11"/>
  <c r="AJ122" i="11"/>
  <c r="AJ103" i="11"/>
  <c r="AJ166" i="11"/>
  <c r="AJ73" i="11"/>
  <c r="AJ67" i="11"/>
  <c r="AJ118" i="11"/>
  <c r="AJ84" i="11"/>
  <c r="AJ78" i="11"/>
  <c r="AJ172" i="11"/>
  <c r="AJ108" i="11"/>
  <c r="AJ185" i="11"/>
  <c r="AJ68" i="11"/>
  <c r="AJ98" i="11"/>
  <c r="AJ94" i="11"/>
  <c r="AJ86" i="11"/>
  <c r="AJ81" i="11"/>
  <c r="AJ75" i="11"/>
  <c r="AJ89" i="11"/>
  <c r="AJ83" i="11"/>
  <c r="AJ65" i="11"/>
  <c r="AJ174" i="11"/>
  <c r="AJ131" i="11"/>
  <c r="AJ70" i="11"/>
  <c r="AJ87" i="11"/>
  <c r="AJ76" i="11"/>
  <c r="AX227" i="11"/>
  <c r="AX229" i="11"/>
  <c r="AX226" i="11"/>
  <c r="AX225" i="11"/>
  <c r="AX221" i="11"/>
  <c r="AX214" i="11"/>
  <c r="AX224" i="11"/>
  <c r="AX223" i="11"/>
  <c r="AX218" i="11"/>
  <c r="AX230" i="11"/>
  <c r="AX217" i="11"/>
  <c r="AX200" i="11"/>
  <c r="AX192" i="11"/>
  <c r="AX184" i="11"/>
  <c r="AX176" i="11"/>
  <c r="AX211" i="11"/>
  <c r="AX207" i="11"/>
  <c r="AX205" i="11"/>
  <c r="AX203" i="11"/>
  <c r="AX199" i="11"/>
  <c r="AX222" i="11"/>
  <c r="AX204" i="11"/>
  <c r="AX195" i="11"/>
  <c r="AX191" i="11"/>
  <c r="AX231" i="11"/>
  <c r="AX197" i="11"/>
  <c r="AX232" i="11"/>
  <c r="AX219" i="11"/>
  <c r="AX202" i="11"/>
  <c r="AX198" i="11"/>
  <c r="AX189" i="11"/>
  <c r="AX183" i="11"/>
  <c r="AX220" i="11"/>
  <c r="AX209" i="11"/>
  <c r="AX194" i="11"/>
  <c r="AX193" i="11"/>
  <c r="AX185" i="11"/>
  <c r="AX174" i="11"/>
  <c r="AX171" i="11"/>
  <c r="AX163" i="11"/>
  <c r="AX228" i="11"/>
  <c r="AX201" i="11"/>
  <c r="AX190" i="11"/>
  <c r="AX182" i="11"/>
  <c r="AX181" i="11"/>
  <c r="AX215" i="11"/>
  <c r="AX206" i="11"/>
  <c r="AX186" i="11"/>
  <c r="AX170" i="11"/>
  <c r="AX212" i="11"/>
  <c r="AX208" i="11"/>
  <c r="AX188" i="11"/>
  <c r="AX216" i="11"/>
  <c r="AX175" i="11"/>
  <c r="AX180" i="11"/>
  <c r="AX177" i="11"/>
  <c r="AX167" i="11"/>
  <c r="AX165" i="11"/>
  <c r="AX210" i="11"/>
  <c r="AX161" i="11"/>
  <c r="AX178" i="11"/>
  <c r="AX173" i="11"/>
  <c r="AX155" i="11"/>
  <c r="AX147" i="11"/>
  <c r="AX139" i="11"/>
  <c r="AX131" i="11"/>
  <c r="AX123" i="11"/>
  <c r="AX159" i="11"/>
  <c r="AX149" i="11"/>
  <c r="AX141" i="11"/>
  <c r="AX133" i="11"/>
  <c r="AX169" i="11"/>
  <c r="AX164" i="11"/>
  <c r="AX154" i="11"/>
  <c r="AX146" i="11"/>
  <c r="AX138" i="11"/>
  <c r="AX130" i="11"/>
  <c r="AX213" i="11"/>
  <c r="AX172" i="11"/>
  <c r="AX158" i="11"/>
  <c r="AX140" i="11"/>
  <c r="AX121" i="11"/>
  <c r="AX113" i="11"/>
  <c r="AX105" i="11"/>
  <c r="AX97" i="11"/>
  <c r="AX187" i="11"/>
  <c r="AX166" i="11"/>
  <c r="AX162" i="11"/>
  <c r="AX151" i="11"/>
  <c r="AX145" i="11"/>
  <c r="AX144" i="11"/>
  <c r="AX134" i="11"/>
  <c r="AX118" i="11"/>
  <c r="AX110" i="11"/>
  <c r="AX160" i="11"/>
  <c r="AX157" i="11"/>
  <c r="AX129" i="11"/>
  <c r="AX128" i="11"/>
  <c r="AX124" i="11"/>
  <c r="AX115" i="11"/>
  <c r="AX107" i="11"/>
  <c r="AX99" i="11"/>
  <c r="AX91" i="11"/>
  <c r="AX148" i="11"/>
  <c r="AX135" i="11"/>
  <c r="AX142" i="11"/>
  <c r="AX137" i="11"/>
  <c r="AX116" i="11"/>
  <c r="AX112" i="11"/>
  <c r="AX93" i="11"/>
  <c r="AX196" i="11"/>
  <c r="AX126" i="11"/>
  <c r="AX111" i="11"/>
  <c r="AX100" i="11"/>
  <c r="AX168" i="11"/>
  <c r="AX156" i="11"/>
  <c r="AX102" i="11"/>
  <c r="AX86" i="11"/>
  <c r="AX78" i="11"/>
  <c r="AX70" i="11"/>
  <c r="AX152" i="11"/>
  <c r="AX136" i="11"/>
  <c r="AX108" i="11"/>
  <c r="AX89" i="11"/>
  <c r="AX87" i="11"/>
  <c r="AX83" i="11"/>
  <c r="AX75" i="11"/>
  <c r="AX67" i="11"/>
  <c r="AX106" i="11"/>
  <c r="AX103" i="11"/>
  <c r="AX120" i="11"/>
  <c r="AX117" i="11"/>
  <c r="AX104" i="11"/>
  <c r="AX95" i="11"/>
  <c r="AX80" i="11"/>
  <c r="AX72" i="11"/>
  <c r="AX64" i="11"/>
  <c r="AX179" i="11"/>
  <c r="AX150" i="11"/>
  <c r="AX101" i="11"/>
  <c r="AX85" i="11"/>
  <c r="AX77" i="11"/>
  <c r="AX69" i="11"/>
  <c r="AX132" i="11"/>
  <c r="AX96" i="11"/>
  <c r="AX94" i="11"/>
  <c r="AX92" i="11"/>
  <c r="AX127" i="11"/>
  <c r="AX88" i="11"/>
  <c r="AX71" i="11"/>
  <c r="AX82" i="11"/>
  <c r="AX76" i="11"/>
  <c r="AX73" i="11"/>
  <c r="AX109" i="11"/>
  <c r="AX143" i="11"/>
  <c r="AX119" i="11"/>
  <c r="AX153" i="11"/>
  <c r="AX125" i="11"/>
  <c r="AX90" i="11"/>
  <c r="AX84" i="11"/>
  <c r="AX81" i="11"/>
  <c r="AX122" i="11"/>
  <c r="AX66" i="11"/>
  <c r="AX68" i="11"/>
  <c r="AX79" i="11"/>
  <c r="AX114" i="11"/>
  <c r="AX98" i="11"/>
  <c r="AX74" i="11"/>
  <c r="AX65" i="11"/>
  <c r="AZ229" i="11"/>
  <c r="AZ223" i="11"/>
  <c r="AZ222" i="11"/>
  <c r="AZ230" i="11"/>
  <c r="AZ216" i="11"/>
  <c r="AZ208" i="11"/>
  <c r="AZ228" i="11"/>
  <c r="AZ218" i="11"/>
  <c r="AZ232" i="11"/>
  <c r="AZ231" i="11"/>
  <c r="AZ214" i="11"/>
  <c r="AZ212" i="11"/>
  <c r="AZ202" i="11"/>
  <c r="AZ194" i="11"/>
  <c r="AZ186" i="11"/>
  <c r="AZ178" i="11"/>
  <c r="AZ224" i="11"/>
  <c r="AZ217" i="11"/>
  <c r="AZ201" i="11"/>
  <c r="AZ187" i="11"/>
  <c r="AZ213" i="11"/>
  <c r="AZ205" i="11"/>
  <c r="AZ199" i="11"/>
  <c r="AZ198" i="11"/>
  <c r="AZ196" i="11"/>
  <c r="AZ226" i="11"/>
  <c r="AZ207" i="11"/>
  <c r="AZ204" i="11"/>
  <c r="AZ221" i="11"/>
  <c r="AZ220" i="11"/>
  <c r="AZ211" i="11"/>
  <c r="AZ195" i="11"/>
  <c r="AZ193" i="11"/>
  <c r="AZ192" i="11"/>
  <c r="AZ191" i="11"/>
  <c r="AZ190" i="11"/>
  <c r="AZ181" i="11"/>
  <c r="AZ177" i="11"/>
  <c r="AZ165" i="11"/>
  <c r="AZ157" i="11"/>
  <c r="AZ215" i="11"/>
  <c r="AZ203" i="11"/>
  <c r="AZ197" i="11"/>
  <c r="AZ209" i="11"/>
  <c r="AZ188" i="11"/>
  <c r="AZ179" i="11"/>
  <c r="AZ175" i="11"/>
  <c r="AZ174" i="11"/>
  <c r="AZ225" i="11"/>
  <c r="AZ182" i="11"/>
  <c r="AZ227" i="11"/>
  <c r="AZ180" i="11"/>
  <c r="AZ219" i="11"/>
  <c r="AZ210" i="11"/>
  <c r="AZ200" i="11"/>
  <c r="AZ189" i="11"/>
  <c r="AZ206" i="11"/>
  <c r="AZ185" i="11"/>
  <c r="AZ169" i="11"/>
  <c r="AZ163" i="11"/>
  <c r="AZ183" i="11"/>
  <c r="AZ172" i="11"/>
  <c r="AZ159" i="11"/>
  <c r="AZ184" i="11"/>
  <c r="AZ173" i="11"/>
  <c r="AZ168" i="11"/>
  <c r="AZ164" i="11"/>
  <c r="AZ149" i="11"/>
  <c r="AZ141" i="11"/>
  <c r="AZ133" i="11"/>
  <c r="AZ125" i="11"/>
  <c r="AZ176" i="11"/>
  <c r="AZ171" i="11"/>
  <c r="AZ161" i="11"/>
  <c r="AZ151" i="11"/>
  <c r="AZ143" i="11"/>
  <c r="AZ135" i="11"/>
  <c r="AZ127" i="11"/>
  <c r="AZ158" i="11"/>
  <c r="AZ148" i="11"/>
  <c r="AZ140" i="11"/>
  <c r="AZ132" i="11"/>
  <c r="AZ124" i="11"/>
  <c r="AZ170" i="11"/>
  <c r="AZ166" i="11"/>
  <c r="AZ162" i="11"/>
  <c r="AZ146" i="11"/>
  <c r="AZ144" i="11"/>
  <c r="AZ139" i="11"/>
  <c r="AZ129" i="11"/>
  <c r="AZ115" i="11"/>
  <c r="AZ107" i="11"/>
  <c r="AZ99" i="11"/>
  <c r="AZ91" i="11"/>
  <c r="AZ160" i="11"/>
  <c r="AZ130" i="11"/>
  <c r="AZ128" i="11"/>
  <c r="AZ120" i="11"/>
  <c r="AZ112" i="11"/>
  <c r="AZ167" i="11"/>
  <c r="AZ153" i="11"/>
  <c r="AZ142" i="11"/>
  <c r="AZ117" i="11"/>
  <c r="AZ109" i="11"/>
  <c r="AZ101" i="11"/>
  <c r="AZ93" i="11"/>
  <c r="AZ154" i="11"/>
  <c r="AZ152" i="11"/>
  <c r="AZ147" i="11"/>
  <c r="AZ100" i="11"/>
  <c r="AZ145" i="11"/>
  <c r="AZ138" i="11"/>
  <c r="AZ118" i="11"/>
  <c r="AZ114" i="11"/>
  <c r="AZ123" i="11"/>
  <c r="AZ113" i="11"/>
  <c r="AZ108" i="11"/>
  <c r="AZ104" i="11"/>
  <c r="AZ98" i="11"/>
  <c r="AZ97" i="11"/>
  <c r="AZ94" i="11"/>
  <c r="AZ88" i="11"/>
  <c r="AZ136" i="11"/>
  <c r="AZ126" i="11"/>
  <c r="AZ95" i="11"/>
  <c r="AZ80" i="11"/>
  <c r="AZ72" i="11"/>
  <c r="AZ64" i="11"/>
  <c r="AZ121" i="11"/>
  <c r="AZ106" i="11"/>
  <c r="AZ85" i="11"/>
  <c r="AZ77" i="11"/>
  <c r="AZ69" i="11"/>
  <c r="AZ96" i="11"/>
  <c r="AZ137" i="11"/>
  <c r="AZ122" i="11"/>
  <c r="AZ116" i="11"/>
  <c r="AZ150" i="11"/>
  <c r="AZ134" i="11"/>
  <c r="AZ82" i="11"/>
  <c r="AZ74" i="11"/>
  <c r="AZ66" i="11"/>
  <c r="AZ131" i="11"/>
  <c r="AZ119" i="11"/>
  <c r="AZ103" i="11"/>
  <c r="AZ79" i="11"/>
  <c r="AZ71" i="11"/>
  <c r="AZ155" i="11"/>
  <c r="AZ78" i="11"/>
  <c r="AZ68" i="11"/>
  <c r="AZ65" i="11"/>
  <c r="AZ110" i="11"/>
  <c r="AZ90" i="11"/>
  <c r="AZ84" i="11"/>
  <c r="AZ81" i="11"/>
  <c r="AZ75" i="11"/>
  <c r="AZ92" i="11"/>
  <c r="AZ89" i="11"/>
  <c r="AZ87" i="11"/>
  <c r="AZ102" i="11"/>
  <c r="AZ86" i="11"/>
  <c r="AZ83" i="11"/>
  <c r="AZ111" i="11"/>
  <c r="AZ105" i="11"/>
  <c r="AZ156" i="11"/>
  <c r="AZ70" i="11"/>
  <c r="AZ73" i="11"/>
  <c r="AZ67" i="11"/>
  <c r="AZ76" i="11"/>
  <c r="F231" i="11"/>
  <c r="F229" i="11"/>
  <c r="F224" i="11"/>
  <c r="F218" i="11"/>
  <c r="F210" i="11"/>
  <c r="F223" i="11"/>
  <c r="F225" i="11"/>
  <c r="F227" i="11"/>
  <c r="F212" i="11"/>
  <c r="F208" i="11"/>
  <c r="F204" i="11"/>
  <c r="F196" i="11"/>
  <c r="F188" i="11"/>
  <c r="F180" i="11"/>
  <c r="F228" i="11"/>
  <c r="F213" i="11"/>
  <c r="F207" i="11"/>
  <c r="F203" i="11"/>
  <c r="F200" i="11"/>
  <c r="F199" i="11"/>
  <c r="F217" i="11"/>
  <c r="F214" i="11"/>
  <c r="F232" i="11"/>
  <c r="F221" i="11"/>
  <c r="F195" i="11"/>
  <c r="F193" i="11"/>
  <c r="F226" i="11"/>
  <c r="F216" i="11"/>
  <c r="F215" i="11"/>
  <c r="F197" i="11"/>
  <c r="F181" i="11"/>
  <c r="F179" i="11"/>
  <c r="F177" i="11"/>
  <c r="F167" i="11"/>
  <c r="F159" i="11"/>
  <c r="F211" i="11"/>
  <c r="F206" i="11"/>
  <c r="F205" i="11"/>
  <c r="F191" i="11"/>
  <c r="F189" i="11"/>
  <c r="F194" i="11"/>
  <c r="F209" i="11"/>
  <c r="F201" i="11"/>
  <c r="F183" i="11"/>
  <c r="F222" i="11"/>
  <c r="F219" i="11"/>
  <c r="F175" i="11"/>
  <c r="F186" i="11"/>
  <c r="F190" i="11"/>
  <c r="F176" i="11"/>
  <c r="F169" i="11"/>
  <c r="F165" i="11"/>
  <c r="F163" i="11"/>
  <c r="F182" i="11"/>
  <c r="F171" i="11"/>
  <c r="F230" i="11"/>
  <c r="F202" i="11"/>
  <c r="F184" i="11"/>
  <c r="F172" i="11"/>
  <c r="F168" i="11"/>
  <c r="F166" i="11"/>
  <c r="F164" i="11"/>
  <c r="F174" i="11"/>
  <c r="F160" i="11"/>
  <c r="F157" i="11"/>
  <c r="F151" i="11"/>
  <c r="F143" i="11"/>
  <c r="F135" i="11"/>
  <c r="F127" i="11"/>
  <c r="F198" i="11"/>
  <c r="F153" i="11"/>
  <c r="F145" i="11"/>
  <c r="F137" i="11"/>
  <c r="F129" i="11"/>
  <c r="F170" i="11"/>
  <c r="F162" i="11"/>
  <c r="F150" i="11"/>
  <c r="F142" i="11"/>
  <c r="F134" i="11"/>
  <c r="F126" i="11"/>
  <c r="F187" i="11"/>
  <c r="F152" i="11"/>
  <c r="F146" i="11"/>
  <c r="F131" i="11"/>
  <c r="F117" i="11"/>
  <c r="F109" i="11"/>
  <c r="F101" i="11"/>
  <c r="F93" i="11"/>
  <c r="F158" i="11"/>
  <c r="F149" i="11"/>
  <c r="F130" i="11"/>
  <c r="F122" i="11"/>
  <c r="F114" i="11"/>
  <c r="F106" i="11"/>
  <c r="F178" i="11"/>
  <c r="F155" i="11"/>
  <c r="F148" i="11"/>
  <c r="F136" i="11"/>
  <c r="F119" i="11"/>
  <c r="F111" i="11"/>
  <c r="F103" i="11"/>
  <c r="F95" i="11"/>
  <c r="F185" i="11"/>
  <c r="F154" i="11"/>
  <c r="F133" i="11"/>
  <c r="F132" i="11"/>
  <c r="F192" i="11"/>
  <c r="F144" i="11"/>
  <c r="F128" i="11"/>
  <c r="F112" i="11"/>
  <c r="F105" i="11"/>
  <c r="F104" i="11"/>
  <c r="F99" i="11"/>
  <c r="F98" i="11"/>
  <c r="F115" i="11"/>
  <c r="F173" i="11"/>
  <c r="F110" i="11"/>
  <c r="F90" i="11"/>
  <c r="F139" i="11"/>
  <c r="F124" i="11"/>
  <c r="F94" i="11"/>
  <c r="F89" i="11"/>
  <c r="F82" i="11"/>
  <c r="F74" i="11"/>
  <c r="F66" i="11"/>
  <c r="F88" i="11"/>
  <c r="F141" i="11"/>
  <c r="F138" i="11"/>
  <c r="F96" i="11"/>
  <c r="F87" i="11"/>
  <c r="F79" i="11"/>
  <c r="F71" i="11"/>
  <c r="F118" i="11"/>
  <c r="F97" i="11"/>
  <c r="F73" i="11"/>
  <c r="F65" i="11"/>
  <c r="F147" i="11"/>
  <c r="F121" i="11"/>
  <c r="F108" i="11"/>
  <c r="F91" i="11"/>
  <c r="F156" i="11"/>
  <c r="F100" i="11"/>
  <c r="F84" i="11"/>
  <c r="F76" i="11"/>
  <c r="F68" i="11"/>
  <c r="F102" i="11"/>
  <c r="F81" i="11"/>
  <c r="F86" i="11"/>
  <c r="F80" i="11"/>
  <c r="F75" i="11"/>
  <c r="F123" i="11"/>
  <c r="F120" i="11"/>
  <c r="F116" i="11"/>
  <c r="F77" i="11"/>
  <c r="F64" i="11"/>
  <c r="F92" i="11"/>
  <c r="F113" i="11"/>
  <c r="F83" i="11"/>
  <c r="F125" i="11"/>
  <c r="F85" i="11"/>
  <c r="F220" i="11"/>
  <c r="F161" i="11"/>
  <c r="F107" i="11"/>
  <c r="F72" i="11"/>
  <c r="F67" i="11"/>
  <c r="F140" i="11"/>
  <c r="F78" i="11"/>
  <c r="F69" i="11"/>
  <c r="F70" i="11"/>
  <c r="AF225" i="11"/>
  <c r="AF227" i="11"/>
  <c r="AF221" i="11"/>
  <c r="AF220" i="11"/>
  <c r="AF212" i="11"/>
  <c r="AF206" i="11"/>
  <c r="AF198" i="11"/>
  <c r="AF190" i="11"/>
  <c r="AF229" i="11"/>
  <c r="AF217" i="11"/>
  <c r="AF216" i="11"/>
  <c r="AF208" i="11"/>
  <c r="AF205" i="11"/>
  <c r="AF203" i="11"/>
  <c r="AF219" i="11"/>
  <c r="AF213" i="11"/>
  <c r="AF197" i="11"/>
  <c r="AF211" i="11"/>
  <c r="AF224" i="11"/>
  <c r="AF207" i="11"/>
  <c r="AF186" i="11"/>
  <c r="AF183" i="11"/>
  <c r="AF209" i="11"/>
  <c r="AF201" i="11"/>
  <c r="AF161" i="11"/>
  <c r="AF196" i="11"/>
  <c r="AF228" i="11"/>
  <c r="AF232" i="11"/>
  <c r="AF222" i="11"/>
  <c r="AF231" i="11"/>
  <c r="AF214" i="11"/>
  <c r="AF193" i="11"/>
  <c r="AF176" i="11"/>
  <c r="AF188" i="11"/>
  <c r="AF172" i="11"/>
  <c r="AF181" i="11"/>
  <c r="AF179" i="11"/>
  <c r="AF163" i="11"/>
  <c r="AF177" i="11"/>
  <c r="AF202" i="11"/>
  <c r="AF173" i="11"/>
  <c r="AF153" i="11"/>
  <c r="AF137" i="11"/>
  <c r="AF129" i="11"/>
  <c r="AF155" i="11"/>
  <c r="AF147" i="11"/>
  <c r="AF194" i="11"/>
  <c r="AF170" i="11"/>
  <c r="AF152" i="11"/>
  <c r="AF144" i="11"/>
  <c r="AF128" i="11"/>
  <c r="AF166" i="11"/>
  <c r="AF149" i="11"/>
  <c r="AF132" i="11"/>
  <c r="AF124" i="11"/>
  <c r="AF103" i="11"/>
  <c r="AF95" i="11"/>
  <c r="AF171" i="11"/>
  <c r="AF138" i="11"/>
  <c r="AF116" i="11"/>
  <c r="AF108" i="11"/>
  <c r="AF178" i="11"/>
  <c r="AF143" i="11"/>
  <c r="AF133" i="11"/>
  <c r="AF125" i="11"/>
  <c r="AF97" i="11"/>
  <c r="AF168" i="11"/>
  <c r="AF159" i="11"/>
  <c r="AF150" i="11"/>
  <c r="AF146" i="11"/>
  <c r="AF135" i="11"/>
  <c r="AF115" i="11"/>
  <c r="AF100" i="11"/>
  <c r="AF184" i="11"/>
  <c r="AF204" i="11"/>
  <c r="AF126" i="11"/>
  <c r="AF106" i="11"/>
  <c r="AF98" i="11"/>
  <c r="AF141" i="11"/>
  <c r="AF84" i="11"/>
  <c r="AF68" i="11"/>
  <c r="AF148" i="11"/>
  <c r="AF117" i="11"/>
  <c r="AF107" i="11"/>
  <c r="AF81" i="11"/>
  <c r="AF73" i="11"/>
  <c r="AF112" i="11"/>
  <c r="AF102" i="11"/>
  <c r="AF91" i="11"/>
  <c r="AF151" i="11"/>
  <c r="AF127" i="11"/>
  <c r="AF86" i="11"/>
  <c r="AF78" i="11"/>
  <c r="AF123" i="11"/>
  <c r="AF93" i="11"/>
  <c r="AF92" i="11"/>
  <c r="AF83" i="11"/>
  <c r="AF154" i="11"/>
  <c r="AF109" i="11"/>
  <c r="AF77" i="11"/>
  <c r="AF72" i="11"/>
  <c r="AF134" i="11"/>
  <c r="AF69" i="11"/>
  <c r="AF64" i="11"/>
  <c r="AF140" i="11"/>
  <c r="AF118" i="11"/>
  <c r="AF99" i="11"/>
  <c r="AF80" i="11"/>
  <c r="AF114" i="11"/>
  <c r="AF94" i="11"/>
  <c r="AF85" i="11"/>
  <c r="AF82" i="11"/>
  <c r="AF71" i="11"/>
  <c r="BA121" i="11"/>
  <c r="BC62" i="11"/>
  <c r="G82" i="2"/>
  <c r="AA62" i="11"/>
  <c r="G46" i="2"/>
  <c r="H41" i="9"/>
  <c r="D42" i="9"/>
  <c r="B60" i="10" s="1"/>
  <c r="F85" i="2" s="1"/>
  <c r="BH229" i="11"/>
  <c r="BH231" i="11"/>
  <c r="BH227" i="11"/>
  <c r="BH222" i="11"/>
  <c r="BH226" i="11"/>
  <c r="BH225" i="11"/>
  <c r="BH216" i="11"/>
  <c r="BH208" i="11"/>
  <c r="BH220" i="11"/>
  <c r="BH218" i="11"/>
  <c r="BH210" i="11"/>
  <c r="BH202" i="11"/>
  <c r="BH194" i="11"/>
  <c r="BH186" i="11"/>
  <c r="BH178" i="11"/>
  <c r="BH228" i="11"/>
  <c r="BH207" i="11"/>
  <c r="BH205" i="11"/>
  <c r="BH201" i="11"/>
  <c r="BH230" i="11"/>
  <c r="BH209" i="11"/>
  <c r="BH204" i="11"/>
  <c r="BH193" i="11"/>
  <c r="BH224" i="11"/>
  <c r="BH221" i="11"/>
  <c r="BH217" i="11"/>
  <c r="BH203" i="11"/>
  <c r="BH212" i="11"/>
  <c r="BH189" i="11"/>
  <c r="BH185" i="11"/>
  <c r="BH179" i="11"/>
  <c r="BH175" i="11"/>
  <c r="BH165" i="11"/>
  <c r="BH157" i="11"/>
  <c r="BH213" i="11"/>
  <c r="BH206" i="11"/>
  <c r="BH232" i="11"/>
  <c r="BH196" i="11"/>
  <c r="BH195" i="11"/>
  <c r="BH215" i="11"/>
  <c r="BH190" i="11"/>
  <c r="BH184" i="11"/>
  <c r="BH183" i="11"/>
  <c r="BH214" i="11"/>
  <c r="BH199" i="11"/>
  <c r="BH198" i="11"/>
  <c r="BH219" i="11"/>
  <c r="BH177" i="11"/>
  <c r="BH176" i="11"/>
  <c r="BH172" i="11"/>
  <c r="BH192" i="11"/>
  <c r="BH187" i="11"/>
  <c r="BH182" i="11"/>
  <c r="BH174" i="11"/>
  <c r="BH171" i="11"/>
  <c r="BH167" i="11"/>
  <c r="BH223" i="11"/>
  <c r="BH211" i="11"/>
  <c r="BH188" i="11"/>
  <c r="BH169" i="11"/>
  <c r="BH163" i="11"/>
  <c r="BH200" i="11"/>
  <c r="BH197" i="11"/>
  <c r="BH166" i="11"/>
  <c r="BH162" i="11"/>
  <c r="BH160" i="11"/>
  <c r="BH149" i="11"/>
  <c r="BH141" i="11"/>
  <c r="BH133" i="11"/>
  <c r="BH125" i="11"/>
  <c r="BH151" i="11"/>
  <c r="BH143" i="11"/>
  <c r="BH135" i="11"/>
  <c r="BH127" i="11"/>
  <c r="BH159" i="11"/>
  <c r="BH148" i="11"/>
  <c r="BH140" i="11"/>
  <c r="BH132" i="11"/>
  <c r="BH124" i="11"/>
  <c r="BH161" i="11"/>
  <c r="BH150" i="11"/>
  <c r="BH138" i="11"/>
  <c r="BH136" i="11"/>
  <c r="BH115" i="11"/>
  <c r="BH107" i="11"/>
  <c r="BH99" i="11"/>
  <c r="BH91" i="11"/>
  <c r="BH156" i="11"/>
  <c r="BH155" i="11"/>
  <c r="BH120" i="11"/>
  <c r="BH112" i="11"/>
  <c r="BH181" i="11"/>
  <c r="BH173" i="11"/>
  <c r="BH168" i="11"/>
  <c r="BH164" i="11"/>
  <c r="BH158" i="11"/>
  <c r="BH145" i="11"/>
  <c r="BH134" i="11"/>
  <c r="BH117" i="11"/>
  <c r="BH109" i="11"/>
  <c r="BH101" i="11"/>
  <c r="BH93" i="11"/>
  <c r="BH146" i="11"/>
  <c r="BH144" i="11"/>
  <c r="BH139" i="11"/>
  <c r="BH129" i="11"/>
  <c r="BH128" i="11"/>
  <c r="BH122" i="11"/>
  <c r="BH110" i="11"/>
  <c r="BH105" i="11"/>
  <c r="BH102" i="11"/>
  <c r="BH96" i="11"/>
  <c r="BH170" i="11"/>
  <c r="BH152" i="11"/>
  <c r="BH121" i="11"/>
  <c r="BH116" i="11"/>
  <c r="BH191" i="11"/>
  <c r="BH180" i="11"/>
  <c r="BH153" i="11"/>
  <c r="BH111" i="11"/>
  <c r="BH100" i="11"/>
  <c r="BH88" i="11"/>
  <c r="BH147" i="11"/>
  <c r="BH98" i="11"/>
  <c r="BH92" i="11"/>
  <c r="BH90" i="11"/>
  <c r="BH89" i="11"/>
  <c r="BH87" i="11"/>
  <c r="BH80" i="11"/>
  <c r="BH72" i="11"/>
  <c r="BH64" i="11"/>
  <c r="BH130" i="11"/>
  <c r="BH119" i="11"/>
  <c r="BH85" i="11"/>
  <c r="BH77" i="11"/>
  <c r="BH69" i="11"/>
  <c r="BH79" i="11"/>
  <c r="BH123" i="11"/>
  <c r="BH131" i="11"/>
  <c r="BH118" i="11"/>
  <c r="BH114" i="11"/>
  <c r="BH82" i="11"/>
  <c r="BH74" i="11"/>
  <c r="BH66" i="11"/>
  <c r="BH137" i="11"/>
  <c r="BH71" i="11"/>
  <c r="BH95" i="11"/>
  <c r="BH142" i="11"/>
  <c r="BH106" i="11"/>
  <c r="BH103" i="11"/>
  <c r="BH86" i="11"/>
  <c r="BH84" i="11"/>
  <c r="BH75" i="11"/>
  <c r="BH68" i="11"/>
  <c r="BH65" i="11"/>
  <c r="BH97" i="11"/>
  <c r="BH126" i="11"/>
  <c r="BH108" i="11"/>
  <c r="BH104" i="11"/>
  <c r="BH70" i="11"/>
  <c r="BH113" i="11"/>
  <c r="BH76" i="11"/>
  <c r="BH73" i="11"/>
  <c r="BH67" i="11"/>
  <c r="BH78" i="11"/>
  <c r="BH154" i="11"/>
  <c r="BH94" i="11"/>
  <c r="BH81" i="11"/>
  <c r="BH83" i="11"/>
  <c r="BG232" i="11"/>
  <c r="BG224" i="11"/>
  <c r="BG221" i="11"/>
  <c r="BG219" i="11"/>
  <c r="BG211" i="11"/>
  <c r="BG228" i="11"/>
  <c r="BG218" i="11"/>
  <c r="BG223" i="11"/>
  <c r="BG220" i="11"/>
  <c r="BG205" i="11"/>
  <c r="BG197" i="11"/>
  <c r="BG189" i="11"/>
  <c r="BG181" i="11"/>
  <c r="BG173" i="11"/>
  <c r="BG225" i="11"/>
  <c r="BG214" i="11"/>
  <c r="BG203" i="11"/>
  <c r="BG199" i="11"/>
  <c r="BG212" i="11"/>
  <c r="BG200" i="11"/>
  <c r="BG195" i="11"/>
  <c r="BG191" i="11"/>
  <c r="BG229" i="11"/>
  <c r="BG215" i="11"/>
  <c r="BG201" i="11"/>
  <c r="BG230" i="11"/>
  <c r="BG206" i="11"/>
  <c r="BG208" i="11"/>
  <c r="BG204" i="11"/>
  <c r="BG184" i="11"/>
  <c r="BG183" i="11"/>
  <c r="BG210" i="11"/>
  <c r="BG174" i="11"/>
  <c r="BG168" i="11"/>
  <c r="BG160" i="11"/>
  <c r="BG207" i="11"/>
  <c r="BG198" i="11"/>
  <c r="BG217" i="11"/>
  <c r="BG213" i="11"/>
  <c r="BG178" i="11"/>
  <c r="BG227" i="11"/>
  <c r="BG202" i="11"/>
  <c r="BG187" i="11"/>
  <c r="BG231" i="11"/>
  <c r="BG188" i="11"/>
  <c r="BG226" i="11"/>
  <c r="BG194" i="11"/>
  <c r="BG175" i="11"/>
  <c r="BG170" i="11"/>
  <c r="BG222" i="11"/>
  <c r="BG186" i="11"/>
  <c r="BG209" i="11"/>
  <c r="BG185" i="11"/>
  <c r="BG193" i="11"/>
  <c r="BG179" i="11"/>
  <c r="BG196" i="11"/>
  <c r="BG192" i="11"/>
  <c r="BG182" i="11"/>
  <c r="BG171" i="11"/>
  <c r="BG167" i="11"/>
  <c r="BG165" i="11"/>
  <c r="BG190" i="11"/>
  <c r="BG180" i="11"/>
  <c r="BG161" i="11"/>
  <c r="BG176" i="11"/>
  <c r="BG162" i="11"/>
  <c r="BG152" i="11"/>
  <c r="BG144" i="11"/>
  <c r="BG136" i="11"/>
  <c r="BG128" i="11"/>
  <c r="BG166" i="11"/>
  <c r="BG154" i="11"/>
  <c r="BG146" i="11"/>
  <c r="BG138" i="11"/>
  <c r="BG130" i="11"/>
  <c r="BG151" i="11"/>
  <c r="BG143" i="11"/>
  <c r="BG135" i="11"/>
  <c r="BG127" i="11"/>
  <c r="BG137" i="11"/>
  <c r="BG131" i="11"/>
  <c r="BG126" i="11"/>
  <c r="BG123" i="11"/>
  <c r="BG118" i="11"/>
  <c r="BG110" i="11"/>
  <c r="BG102" i="11"/>
  <c r="BG94" i="11"/>
  <c r="BG163" i="11"/>
  <c r="BG150" i="11"/>
  <c r="BG133" i="11"/>
  <c r="BG115" i="11"/>
  <c r="BG107" i="11"/>
  <c r="BG156" i="11"/>
  <c r="BG155" i="11"/>
  <c r="BG140" i="11"/>
  <c r="BG120" i="11"/>
  <c r="BG112" i="11"/>
  <c r="BG104" i="11"/>
  <c r="BG96" i="11"/>
  <c r="BG164" i="11"/>
  <c r="BG158" i="11"/>
  <c r="BG145" i="11"/>
  <c r="BG134" i="11"/>
  <c r="BG216" i="11"/>
  <c r="BG124" i="11"/>
  <c r="BG106" i="11"/>
  <c r="BG99" i="11"/>
  <c r="BG95" i="11"/>
  <c r="BG139" i="11"/>
  <c r="BG122" i="11"/>
  <c r="BG117" i="11"/>
  <c r="BG105" i="11"/>
  <c r="BG141" i="11"/>
  <c r="BG125" i="11"/>
  <c r="BG121" i="11"/>
  <c r="BG116" i="11"/>
  <c r="BG157" i="11"/>
  <c r="BG148" i="11"/>
  <c r="BG147" i="11"/>
  <c r="BG177" i="11"/>
  <c r="BG142" i="11"/>
  <c r="BG129" i="11"/>
  <c r="BG83" i="11"/>
  <c r="BG75" i="11"/>
  <c r="BG67" i="11"/>
  <c r="BG111" i="11"/>
  <c r="BG98" i="11"/>
  <c r="BG92" i="11"/>
  <c r="BG91" i="11"/>
  <c r="BG90" i="11"/>
  <c r="BG89" i="11"/>
  <c r="BG87" i="11"/>
  <c r="BG80" i="11"/>
  <c r="BG72" i="11"/>
  <c r="BG64" i="11"/>
  <c r="BG114" i="11"/>
  <c r="BG74" i="11"/>
  <c r="BG66" i="11"/>
  <c r="BG153" i="11"/>
  <c r="BG159" i="11"/>
  <c r="BG132" i="11"/>
  <c r="BG119" i="11"/>
  <c r="BG100" i="11"/>
  <c r="BG85" i="11"/>
  <c r="BG77" i="11"/>
  <c r="BG69" i="11"/>
  <c r="BG109" i="11"/>
  <c r="BG93" i="11"/>
  <c r="BG82" i="11"/>
  <c r="BG71" i="11"/>
  <c r="BG78" i="11"/>
  <c r="BG103" i="11"/>
  <c r="BG101" i="11"/>
  <c r="BG86" i="11"/>
  <c r="BG97" i="11"/>
  <c r="BG84" i="11"/>
  <c r="BG81" i="11"/>
  <c r="BG172" i="11"/>
  <c r="BG149" i="11"/>
  <c r="BG88" i="11"/>
  <c r="BG79" i="11"/>
  <c r="BG68" i="11"/>
  <c r="BG65" i="11"/>
  <c r="BG70" i="11"/>
  <c r="BG169" i="11"/>
  <c r="BG113" i="11"/>
  <c r="BG76" i="11"/>
  <c r="BG73" i="11"/>
  <c r="BG108" i="11"/>
  <c r="AD231" i="11"/>
  <c r="AD223" i="11"/>
  <c r="AD224" i="11"/>
  <c r="AD229" i="11"/>
  <c r="AD226" i="11"/>
  <c r="AD218" i="11"/>
  <c r="AD210" i="11"/>
  <c r="AD215" i="11"/>
  <c r="AD222" i="11"/>
  <c r="AD204" i="11"/>
  <c r="AD196" i="11"/>
  <c r="AD188" i="11"/>
  <c r="AD180" i="11"/>
  <c r="AD227" i="11"/>
  <c r="AD219" i="11"/>
  <c r="AD211" i="11"/>
  <c r="AD207" i="11"/>
  <c r="AD198" i="11"/>
  <c r="AD220" i="11"/>
  <c r="AD214" i="11"/>
  <c r="AD201" i="11"/>
  <c r="AD190" i="11"/>
  <c r="AD186" i="11"/>
  <c r="AD232" i="11"/>
  <c r="AD213" i="11"/>
  <c r="AD205" i="11"/>
  <c r="AD197" i="11"/>
  <c r="AD195" i="11"/>
  <c r="AD193" i="11"/>
  <c r="AD230" i="11"/>
  <c r="AD228" i="11"/>
  <c r="AD216" i="11"/>
  <c r="AD206" i="11"/>
  <c r="AD189" i="11"/>
  <c r="AD185" i="11"/>
  <c r="AD182" i="11"/>
  <c r="AD203" i="11"/>
  <c r="AD191" i="11"/>
  <c r="AD167" i="11"/>
  <c r="AD159" i="11"/>
  <c r="AD199" i="11"/>
  <c r="AD217" i="11"/>
  <c r="AD212" i="11"/>
  <c r="AD209" i="11"/>
  <c r="AD187" i="11"/>
  <c r="AD174" i="11"/>
  <c r="AD202" i="11"/>
  <c r="AD192" i="11"/>
  <c r="AD221" i="11"/>
  <c r="AD181" i="11"/>
  <c r="AD179" i="11"/>
  <c r="AD225" i="11"/>
  <c r="AD200" i="11"/>
  <c r="AD194" i="11"/>
  <c r="AD176" i="11"/>
  <c r="AD172" i="11"/>
  <c r="AD160" i="11"/>
  <c r="AD184" i="11"/>
  <c r="AD175" i="11"/>
  <c r="AD173" i="11"/>
  <c r="AD168" i="11"/>
  <c r="AD151" i="11"/>
  <c r="AD143" i="11"/>
  <c r="AD135" i="11"/>
  <c r="AD127" i="11"/>
  <c r="AD153" i="11"/>
  <c r="AD145" i="11"/>
  <c r="AD137" i="11"/>
  <c r="AD129" i="11"/>
  <c r="AD166" i="11"/>
  <c r="AD157" i="11"/>
  <c r="AD150" i="11"/>
  <c r="AD142" i="11"/>
  <c r="AD134" i="11"/>
  <c r="AD126" i="11"/>
  <c r="AD183" i="11"/>
  <c r="AD148" i="11"/>
  <c r="AD147" i="11"/>
  <c r="AD117" i="11"/>
  <c r="AD109" i="11"/>
  <c r="AD101" i="11"/>
  <c r="AD93" i="11"/>
  <c r="AD162" i="11"/>
  <c r="AD154" i="11"/>
  <c r="AD152" i="11"/>
  <c r="AD132" i="11"/>
  <c r="AD131" i="11"/>
  <c r="AD124" i="11"/>
  <c r="AD122" i="11"/>
  <c r="AD114" i="11"/>
  <c r="AD106" i="11"/>
  <c r="AD177" i="11"/>
  <c r="AD161" i="11"/>
  <c r="AD149" i="11"/>
  <c r="AD119" i="11"/>
  <c r="AD111" i="11"/>
  <c r="AD103" i="11"/>
  <c r="AD95" i="11"/>
  <c r="AD208" i="11"/>
  <c r="AD178" i="11"/>
  <c r="AD171" i="11"/>
  <c r="AD163" i="11"/>
  <c r="AD156" i="11"/>
  <c r="AD155" i="11"/>
  <c r="AD138" i="11"/>
  <c r="AD136" i="11"/>
  <c r="AD170" i="11"/>
  <c r="AD165" i="11"/>
  <c r="AD144" i="11"/>
  <c r="AD125" i="11"/>
  <c r="AD113" i="11"/>
  <c r="AD108" i="11"/>
  <c r="AD158" i="11"/>
  <c r="AD146" i="11"/>
  <c r="AD133" i="11"/>
  <c r="AD120" i="11"/>
  <c r="AD115" i="11"/>
  <c r="AD97" i="11"/>
  <c r="AD91" i="11"/>
  <c r="AD90" i="11"/>
  <c r="AD140" i="11"/>
  <c r="AD118" i="11"/>
  <c r="AD105" i="11"/>
  <c r="AD94" i="11"/>
  <c r="AD82" i="11"/>
  <c r="AD74" i="11"/>
  <c r="AD66" i="11"/>
  <c r="AD169" i="11"/>
  <c r="AD98" i="11"/>
  <c r="AD96" i="11"/>
  <c r="AD79" i="11"/>
  <c r="AD71" i="11"/>
  <c r="AD107" i="11"/>
  <c r="AD89" i="11"/>
  <c r="AD81" i="11"/>
  <c r="AD139" i="11"/>
  <c r="AD92" i="11"/>
  <c r="AD141" i="11"/>
  <c r="AD128" i="11"/>
  <c r="AD121" i="11"/>
  <c r="AD87" i="11"/>
  <c r="AD84" i="11"/>
  <c r="AD76" i="11"/>
  <c r="AD68" i="11"/>
  <c r="AD100" i="11"/>
  <c r="AD73" i="11"/>
  <c r="AD65" i="11"/>
  <c r="AD104" i="11"/>
  <c r="AD86" i="11"/>
  <c r="AD102" i="11"/>
  <c r="AD69" i="11"/>
  <c r="AD64" i="11"/>
  <c r="AD164" i="11"/>
  <c r="AD70" i="11"/>
  <c r="AD80" i="11"/>
  <c r="AD112" i="11"/>
  <c r="AD88" i="11"/>
  <c r="AD83" i="11"/>
  <c r="AD123" i="11"/>
  <c r="AD77" i="11"/>
  <c r="AD72" i="11"/>
  <c r="AD67" i="11"/>
  <c r="AD130" i="11"/>
  <c r="AD116" i="11"/>
  <c r="AD78" i="11"/>
  <c r="AD110" i="11"/>
  <c r="AD99" i="11"/>
  <c r="AD75" i="11"/>
  <c r="AD85" i="11"/>
  <c r="AT231" i="11"/>
  <c r="AT223" i="11"/>
  <c r="AT228" i="11"/>
  <c r="AT226" i="11"/>
  <c r="AT224" i="11"/>
  <c r="AT222" i="11"/>
  <c r="AT218" i="11"/>
  <c r="AT210" i="11"/>
  <c r="AT227" i="11"/>
  <c r="AT219" i="11"/>
  <c r="AT217" i="11"/>
  <c r="AT225" i="11"/>
  <c r="AT207" i="11"/>
  <c r="AT204" i="11"/>
  <c r="AT196" i="11"/>
  <c r="AT188" i="11"/>
  <c r="AT180" i="11"/>
  <c r="AT206" i="11"/>
  <c r="AT202" i="11"/>
  <c r="AT200" i="11"/>
  <c r="AT213" i="11"/>
  <c r="AT211" i="11"/>
  <c r="AT194" i="11"/>
  <c r="AT192" i="11"/>
  <c r="AT215" i="11"/>
  <c r="AT209" i="11"/>
  <c r="AT229" i="11"/>
  <c r="AT220" i="11"/>
  <c r="AT212" i="11"/>
  <c r="AT205" i="11"/>
  <c r="AT203" i="11"/>
  <c r="AT201" i="11"/>
  <c r="AT187" i="11"/>
  <c r="AT184" i="11"/>
  <c r="AT167" i="11"/>
  <c r="AT159" i="11"/>
  <c r="AT216" i="11"/>
  <c r="AT214" i="11"/>
  <c r="AT195" i="11"/>
  <c r="AT230" i="11"/>
  <c r="AT208" i="11"/>
  <c r="AT232" i="11"/>
  <c r="AT198" i="11"/>
  <c r="AT190" i="11"/>
  <c r="AT185" i="11"/>
  <c r="AT183" i="11"/>
  <c r="AT171" i="11"/>
  <c r="AT186" i="11"/>
  <c r="AT191" i="11"/>
  <c r="AT176" i="11"/>
  <c r="AT174" i="11"/>
  <c r="AT173" i="11"/>
  <c r="AT170" i="11"/>
  <c r="AT179" i="11"/>
  <c r="AT168" i="11"/>
  <c r="AT166" i="11"/>
  <c r="AT164" i="11"/>
  <c r="AT162" i="11"/>
  <c r="AT199" i="11"/>
  <c r="AT177" i="11"/>
  <c r="AT160" i="11"/>
  <c r="AT151" i="11"/>
  <c r="AT143" i="11"/>
  <c r="AT135" i="11"/>
  <c r="AT127" i="11"/>
  <c r="AT189" i="11"/>
  <c r="AT178" i="11"/>
  <c r="AT153" i="11"/>
  <c r="AT145" i="11"/>
  <c r="AT137" i="11"/>
  <c r="AT129" i="11"/>
  <c r="AT165" i="11"/>
  <c r="AT150" i="11"/>
  <c r="AT142" i="11"/>
  <c r="AT134" i="11"/>
  <c r="AT126" i="11"/>
  <c r="AT169" i="11"/>
  <c r="AT149" i="11"/>
  <c r="AT125" i="11"/>
  <c r="AT117" i="11"/>
  <c r="AT109" i="11"/>
  <c r="AT101" i="11"/>
  <c r="AT93" i="11"/>
  <c r="AT182" i="11"/>
  <c r="AT156" i="11"/>
  <c r="AT155" i="11"/>
  <c r="AT138" i="11"/>
  <c r="AT136" i="11"/>
  <c r="AT123" i="11"/>
  <c r="AT122" i="11"/>
  <c r="AT114" i="11"/>
  <c r="AT106" i="11"/>
  <c r="AT172" i="11"/>
  <c r="AT133" i="11"/>
  <c r="AT119" i="11"/>
  <c r="AT111" i="11"/>
  <c r="AT103" i="11"/>
  <c r="AT95" i="11"/>
  <c r="AT158" i="11"/>
  <c r="AT140" i="11"/>
  <c r="AT139" i="11"/>
  <c r="AT163" i="11"/>
  <c r="AT141" i="11"/>
  <c r="AT131" i="11"/>
  <c r="AT120" i="11"/>
  <c r="AT115" i="11"/>
  <c r="AT157" i="11"/>
  <c r="AT148" i="11"/>
  <c r="AT110" i="11"/>
  <c r="AT181" i="11"/>
  <c r="AT154" i="11"/>
  <c r="AT144" i="11"/>
  <c r="AT132" i="11"/>
  <c r="AT121" i="11"/>
  <c r="AT116" i="11"/>
  <c r="AT105" i="11"/>
  <c r="AT99" i="11"/>
  <c r="AT146" i="11"/>
  <c r="AT197" i="11"/>
  <c r="AT193" i="11"/>
  <c r="AT94" i="11"/>
  <c r="AT82" i="11"/>
  <c r="AT74" i="11"/>
  <c r="AT66" i="11"/>
  <c r="AT86" i="11"/>
  <c r="AT118" i="11"/>
  <c r="AT98" i="11"/>
  <c r="AT90" i="11"/>
  <c r="AT88" i="11"/>
  <c r="AT79" i="11"/>
  <c r="AT71" i="11"/>
  <c r="AT102" i="11"/>
  <c r="AT81" i="11"/>
  <c r="AT130" i="11"/>
  <c r="AT87" i="11"/>
  <c r="AT100" i="11"/>
  <c r="AT92" i="11"/>
  <c r="AT91" i="11"/>
  <c r="AT84" i="11"/>
  <c r="AT76" i="11"/>
  <c r="AT68" i="11"/>
  <c r="AT147" i="11"/>
  <c r="AT108" i="11"/>
  <c r="AT73" i="11"/>
  <c r="AT65" i="11"/>
  <c r="AT152" i="11"/>
  <c r="AT124" i="11"/>
  <c r="AT113" i="11"/>
  <c r="AT107" i="11"/>
  <c r="AT175" i="11"/>
  <c r="AT97" i="11"/>
  <c r="AT96" i="11"/>
  <c r="AT89" i="11"/>
  <c r="AT69" i="11"/>
  <c r="AT64" i="11"/>
  <c r="AT70" i="11"/>
  <c r="AT75" i="11"/>
  <c r="AT221" i="11"/>
  <c r="AT128" i="11"/>
  <c r="AT85" i="11"/>
  <c r="AT83" i="11"/>
  <c r="AT161" i="11"/>
  <c r="AT77" i="11"/>
  <c r="AT72" i="11"/>
  <c r="AT67" i="11"/>
  <c r="AT112" i="11"/>
  <c r="AT78" i="11"/>
  <c r="AT80" i="11"/>
  <c r="AT104" i="11"/>
  <c r="AR229" i="11"/>
  <c r="AR225" i="11"/>
  <c r="AR222" i="11"/>
  <c r="AR227" i="11"/>
  <c r="AR223" i="11"/>
  <c r="AR216" i="11"/>
  <c r="AR208" i="11"/>
  <c r="AR226" i="11"/>
  <c r="AR221" i="11"/>
  <c r="AR214" i="11"/>
  <c r="AR215" i="11"/>
  <c r="AR213" i="11"/>
  <c r="AR202" i="11"/>
  <c r="AR194" i="11"/>
  <c r="AR186" i="11"/>
  <c r="AR178" i="11"/>
  <c r="AR212" i="11"/>
  <c r="AR197" i="11"/>
  <c r="AR228" i="11"/>
  <c r="AR224" i="11"/>
  <c r="AR205" i="11"/>
  <c r="AR199" i="11"/>
  <c r="AR189" i="11"/>
  <c r="AR187" i="11"/>
  <c r="AR185" i="11"/>
  <c r="AR219" i="11"/>
  <c r="AR218" i="11"/>
  <c r="AR211" i="11"/>
  <c r="AR206" i="11"/>
  <c r="AR192" i="11"/>
  <c r="AR210" i="11"/>
  <c r="AR181" i="11"/>
  <c r="AR217" i="11"/>
  <c r="AR203" i="11"/>
  <c r="AR165" i="11"/>
  <c r="AR157" i="11"/>
  <c r="AR198" i="11"/>
  <c r="AR193" i="11"/>
  <c r="AR204" i="11"/>
  <c r="AR180" i="11"/>
  <c r="AR176" i="11"/>
  <c r="AR220" i="11"/>
  <c r="AR209" i="11"/>
  <c r="AR195" i="11"/>
  <c r="AR191" i="11"/>
  <c r="AR188" i="11"/>
  <c r="AR232" i="11"/>
  <c r="AR190" i="11"/>
  <c r="AR179" i="11"/>
  <c r="AR230" i="11"/>
  <c r="AR159" i="11"/>
  <c r="AR173" i="11"/>
  <c r="AR170" i="11"/>
  <c r="AR161" i="11"/>
  <c r="AR231" i="11"/>
  <c r="AR175" i="11"/>
  <c r="AR171" i="11"/>
  <c r="AR196" i="11"/>
  <c r="AR168" i="11"/>
  <c r="AR163" i="11"/>
  <c r="AR162" i="11"/>
  <c r="AR149" i="11"/>
  <c r="AR141" i="11"/>
  <c r="AR133" i="11"/>
  <c r="AR125" i="11"/>
  <c r="AR201" i="11"/>
  <c r="AR151" i="11"/>
  <c r="AR143" i="11"/>
  <c r="AR135" i="11"/>
  <c r="AR127" i="11"/>
  <c r="AR184" i="11"/>
  <c r="AR166" i="11"/>
  <c r="AR158" i="11"/>
  <c r="AR156" i="11"/>
  <c r="AR148" i="11"/>
  <c r="AR140" i="11"/>
  <c r="AR132" i="11"/>
  <c r="AR124" i="11"/>
  <c r="AR177" i="11"/>
  <c r="AR164" i="11"/>
  <c r="AR154" i="11"/>
  <c r="AR147" i="11"/>
  <c r="AR142" i="11"/>
  <c r="AR115" i="11"/>
  <c r="AR107" i="11"/>
  <c r="AR99" i="11"/>
  <c r="AR91" i="11"/>
  <c r="AR152" i="11"/>
  <c r="AR137" i="11"/>
  <c r="AR131" i="11"/>
  <c r="AR120" i="11"/>
  <c r="AR112" i="11"/>
  <c r="AR207" i="11"/>
  <c r="AR200" i="11"/>
  <c r="AR182" i="11"/>
  <c r="AR169" i="11"/>
  <c r="AR138" i="11"/>
  <c r="AR117" i="11"/>
  <c r="AR109" i="11"/>
  <c r="AR101" i="11"/>
  <c r="AR93" i="11"/>
  <c r="AR172" i="11"/>
  <c r="AR155" i="11"/>
  <c r="AR150" i="11"/>
  <c r="AR136" i="11"/>
  <c r="AR153" i="11"/>
  <c r="AR128" i="11"/>
  <c r="AR119" i="11"/>
  <c r="AR113" i="11"/>
  <c r="AR108" i="11"/>
  <c r="AR104" i="11"/>
  <c r="AR98" i="11"/>
  <c r="AR97" i="11"/>
  <c r="AR134" i="11"/>
  <c r="AR106" i="11"/>
  <c r="AR183" i="11"/>
  <c r="AR122" i="11"/>
  <c r="AR88" i="11"/>
  <c r="AR167" i="11"/>
  <c r="AR160" i="11"/>
  <c r="AR144" i="11"/>
  <c r="AR116" i="11"/>
  <c r="AR111" i="11"/>
  <c r="AR103" i="11"/>
  <c r="AR96" i="11"/>
  <c r="AR80" i="11"/>
  <c r="AR72" i="11"/>
  <c r="AR64" i="11"/>
  <c r="AR114" i="11"/>
  <c r="AR110" i="11"/>
  <c r="AR105" i="11"/>
  <c r="AR94" i="11"/>
  <c r="AR85" i="11"/>
  <c r="AR77" i="11"/>
  <c r="AR69" i="11"/>
  <c r="AR118" i="11"/>
  <c r="AR92" i="11"/>
  <c r="AR79" i="11"/>
  <c r="AR145" i="11"/>
  <c r="AR100" i="11"/>
  <c r="AR90" i="11"/>
  <c r="AR82" i="11"/>
  <c r="AR74" i="11"/>
  <c r="AR66" i="11"/>
  <c r="AR139" i="11"/>
  <c r="AR126" i="11"/>
  <c r="AR71" i="11"/>
  <c r="AR129" i="11"/>
  <c r="AR83" i="11"/>
  <c r="AR78" i="11"/>
  <c r="AR130" i="11"/>
  <c r="AR123" i="11"/>
  <c r="AR95" i="11"/>
  <c r="AR68" i="11"/>
  <c r="AR73" i="11"/>
  <c r="AR67" i="11"/>
  <c r="AR102" i="11"/>
  <c r="AR84" i="11"/>
  <c r="AR174" i="11"/>
  <c r="AR81" i="11"/>
  <c r="AR146" i="11"/>
  <c r="AR89" i="11"/>
  <c r="AR65" i="11"/>
  <c r="AR121" i="11"/>
  <c r="AR76" i="11"/>
  <c r="AR70" i="11"/>
  <c r="AR75" i="11"/>
  <c r="AR86" i="11"/>
  <c r="AR87" i="11"/>
  <c r="H225" i="11"/>
  <c r="H220" i="11"/>
  <c r="H212" i="11"/>
  <c r="H232" i="11"/>
  <c r="H231" i="11"/>
  <c r="H223" i="11"/>
  <c r="H222" i="11"/>
  <c r="H216" i="11"/>
  <c r="H229" i="11"/>
  <c r="H217" i="11"/>
  <c r="H206" i="11"/>
  <c r="H198" i="11"/>
  <c r="H190" i="11"/>
  <c r="H182" i="11"/>
  <c r="H174" i="11"/>
  <c r="H230" i="11"/>
  <c r="H199" i="11"/>
  <c r="H214" i="11"/>
  <c r="H204" i="11"/>
  <c r="H191" i="11"/>
  <c r="H185" i="11"/>
  <c r="H215" i="11"/>
  <c r="H201" i="11"/>
  <c r="H208" i="11"/>
  <c r="H218" i="11"/>
  <c r="H200" i="11"/>
  <c r="H183" i="11"/>
  <c r="H228" i="11"/>
  <c r="H219" i="11"/>
  <c r="H210" i="11"/>
  <c r="H189" i="11"/>
  <c r="H184" i="11"/>
  <c r="H169" i="11"/>
  <c r="H161" i="11"/>
  <c r="H227" i="11"/>
  <c r="H209" i="11"/>
  <c r="H205" i="11"/>
  <c r="H202" i="11"/>
  <c r="H226" i="11"/>
  <c r="H192" i="11"/>
  <c r="H178" i="11"/>
  <c r="H195" i="11"/>
  <c r="H211" i="11"/>
  <c r="H221" i="11"/>
  <c r="H187" i="11"/>
  <c r="H179" i="11"/>
  <c r="H224" i="11"/>
  <c r="H207" i="11"/>
  <c r="H203" i="11"/>
  <c r="H196" i="11"/>
  <c r="H193" i="11"/>
  <c r="H188" i="11"/>
  <c r="H176" i="11"/>
  <c r="H181" i="11"/>
  <c r="H159" i="11"/>
  <c r="H180" i="11"/>
  <c r="H175" i="11"/>
  <c r="H160" i="11"/>
  <c r="H186" i="11"/>
  <c r="H153" i="11"/>
  <c r="H145" i="11"/>
  <c r="H137" i="11"/>
  <c r="H129" i="11"/>
  <c r="H171" i="11"/>
  <c r="H170" i="11"/>
  <c r="H158" i="11"/>
  <c r="H155" i="11"/>
  <c r="H147" i="11"/>
  <c r="H139" i="11"/>
  <c r="H131" i="11"/>
  <c r="H197" i="11"/>
  <c r="H172" i="11"/>
  <c r="H164" i="11"/>
  <c r="H152" i="11"/>
  <c r="H144" i="11"/>
  <c r="H136" i="11"/>
  <c r="H128" i="11"/>
  <c r="H119" i="11"/>
  <c r="H111" i="11"/>
  <c r="H103" i="11"/>
  <c r="H95" i="11"/>
  <c r="H177" i="11"/>
  <c r="H166" i="11"/>
  <c r="H154" i="11"/>
  <c r="H148" i="11"/>
  <c r="H143" i="11"/>
  <c r="H133" i="11"/>
  <c r="H116" i="11"/>
  <c r="H108" i="11"/>
  <c r="H150" i="11"/>
  <c r="H132" i="11"/>
  <c r="H127" i="11"/>
  <c r="H124" i="11"/>
  <c r="H121" i="11"/>
  <c r="H113" i="11"/>
  <c r="H105" i="11"/>
  <c r="H97" i="11"/>
  <c r="H173" i="11"/>
  <c r="H167" i="11"/>
  <c r="H163" i="11"/>
  <c r="H138" i="11"/>
  <c r="H162" i="11"/>
  <c r="H110" i="11"/>
  <c r="H149" i="11"/>
  <c r="H142" i="11"/>
  <c r="H135" i="11"/>
  <c r="H114" i="11"/>
  <c r="H109" i="11"/>
  <c r="H120" i="11"/>
  <c r="H100" i="11"/>
  <c r="H96" i="11"/>
  <c r="H91" i="11"/>
  <c r="H151" i="11"/>
  <c r="H126" i="11"/>
  <c r="H115" i="11"/>
  <c r="H84" i="11"/>
  <c r="H76" i="11"/>
  <c r="H68" i="11"/>
  <c r="H156" i="11"/>
  <c r="H118" i="11"/>
  <c r="H81" i="11"/>
  <c r="H73" i="11"/>
  <c r="H65" i="11"/>
  <c r="H93" i="11"/>
  <c r="H83" i="11"/>
  <c r="H75" i="11"/>
  <c r="H67" i="11"/>
  <c r="H92" i="11"/>
  <c r="H213" i="11"/>
  <c r="H165" i="11"/>
  <c r="H102" i="11"/>
  <c r="H98" i="11"/>
  <c r="H90" i="11"/>
  <c r="H88" i="11"/>
  <c r="H86" i="11"/>
  <c r="H78" i="11"/>
  <c r="H70" i="11"/>
  <c r="H134" i="11"/>
  <c r="H125" i="11"/>
  <c r="H122" i="11"/>
  <c r="H107" i="11"/>
  <c r="H104" i="11"/>
  <c r="H99" i="11"/>
  <c r="H157" i="11"/>
  <c r="H130" i="11"/>
  <c r="H101" i="11"/>
  <c r="H89" i="11"/>
  <c r="H79" i="11"/>
  <c r="H74" i="11"/>
  <c r="H194" i="11"/>
  <c r="H85" i="11"/>
  <c r="H72" i="11"/>
  <c r="H140" i="11"/>
  <c r="H80" i="11"/>
  <c r="H94" i="11"/>
  <c r="H82" i="11"/>
  <c r="H64" i="11"/>
  <c r="H106" i="11"/>
  <c r="H112" i="11"/>
  <c r="H87" i="11"/>
  <c r="H141" i="11"/>
  <c r="H117" i="11"/>
  <c r="H71" i="11"/>
  <c r="H66" i="11"/>
  <c r="H168" i="11"/>
  <c r="H146" i="11"/>
  <c r="H77" i="11"/>
  <c r="H69" i="11"/>
  <c r="H123" i="11"/>
  <c r="K232" i="11"/>
  <c r="K224" i="11"/>
  <c r="K230" i="11"/>
  <c r="K226" i="11"/>
  <c r="K219" i="11"/>
  <c r="K211" i="11"/>
  <c r="K229" i="11"/>
  <c r="K228" i="11"/>
  <c r="K221" i="11"/>
  <c r="K218" i="11"/>
  <c r="K213" i="11"/>
  <c r="K209" i="11"/>
  <c r="K205" i="11"/>
  <c r="K197" i="11"/>
  <c r="K189" i="11"/>
  <c r="K181" i="11"/>
  <c r="K225" i="11"/>
  <c r="K223" i="11"/>
  <c r="K208" i="11"/>
  <c r="K227" i="11"/>
  <c r="K217" i="11"/>
  <c r="K215" i="11"/>
  <c r="K212" i="11"/>
  <c r="K188" i="11"/>
  <c r="K186" i="11"/>
  <c r="K220" i="11"/>
  <c r="K210" i="11"/>
  <c r="K198" i="11"/>
  <c r="K214" i="11"/>
  <c r="K202" i="11"/>
  <c r="K190" i="11"/>
  <c r="K182" i="11"/>
  <c r="K176" i="11"/>
  <c r="K168" i="11"/>
  <c r="K160" i="11"/>
  <c r="K204" i="11"/>
  <c r="K194" i="11"/>
  <c r="K179" i="11"/>
  <c r="K201" i="11"/>
  <c r="K184" i="11"/>
  <c r="K192" i="11"/>
  <c r="K191" i="11"/>
  <c r="K185" i="11"/>
  <c r="K231" i="11"/>
  <c r="K195" i="11"/>
  <c r="K206" i="11"/>
  <c r="K200" i="11"/>
  <c r="K187" i="11"/>
  <c r="K177" i="11"/>
  <c r="K172" i="11"/>
  <c r="K170" i="11"/>
  <c r="K166" i="11"/>
  <c r="K164" i="11"/>
  <c r="K222" i="11"/>
  <c r="K216" i="11"/>
  <c r="K199" i="11"/>
  <c r="K183" i="11"/>
  <c r="K178" i="11"/>
  <c r="K169" i="11"/>
  <c r="K163" i="11"/>
  <c r="K158" i="11"/>
  <c r="K152" i="11"/>
  <c r="K144" i="11"/>
  <c r="K136" i="11"/>
  <c r="K128" i="11"/>
  <c r="K161" i="11"/>
  <c r="K154" i="11"/>
  <c r="K146" i="11"/>
  <c r="K138" i="11"/>
  <c r="K130" i="11"/>
  <c r="K207" i="11"/>
  <c r="K203" i="11"/>
  <c r="K193" i="11"/>
  <c r="K157" i="11"/>
  <c r="K151" i="11"/>
  <c r="K143" i="11"/>
  <c r="K135" i="11"/>
  <c r="K127" i="11"/>
  <c r="K155" i="11"/>
  <c r="K150" i="11"/>
  <c r="K133" i="11"/>
  <c r="K118" i="11"/>
  <c r="K110" i="11"/>
  <c r="K102" i="11"/>
  <c r="K94" i="11"/>
  <c r="K167" i="11"/>
  <c r="K156" i="11"/>
  <c r="K137" i="11"/>
  <c r="K123" i="11"/>
  <c r="K115" i="11"/>
  <c r="K107" i="11"/>
  <c r="K180" i="11"/>
  <c r="K173" i="11"/>
  <c r="K139" i="11"/>
  <c r="K134" i="11"/>
  <c r="K125" i="11"/>
  <c r="K120" i="11"/>
  <c r="K112" i="11"/>
  <c r="K104" i="11"/>
  <c r="K96" i="11"/>
  <c r="K196" i="11"/>
  <c r="K171" i="11"/>
  <c r="K141" i="11"/>
  <c r="K140" i="11"/>
  <c r="K149" i="11"/>
  <c r="K145" i="11"/>
  <c r="K132" i="11"/>
  <c r="K103" i="11"/>
  <c r="K100" i="11"/>
  <c r="K121" i="11"/>
  <c r="K116" i="11"/>
  <c r="K111" i="11"/>
  <c r="K106" i="11"/>
  <c r="K175" i="11"/>
  <c r="K124" i="11"/>
  <c r="K122" i="11"/>
  <c r="K117" i="11"/>
  <c r="K174" i="11"/>
  <c r="K159" i="11"/>
  <c r="K147" i="11"/>
  <c r="K93" i="11"/>
  <c r="K83" i="11"/>
  <c r="K75" i="11"/>
  <c r="K67" i="11"/>
  <c r="K87" i="11"/>
  <c r="K165" i="11"/>
  <c r="K114" i="11"/>
  <c r="K109" i="11"/>
  <c r="K105" i="11"/>
  <c r="K99" i="11"/>
  <c r="K97" i="11"/>
  <c r="K95" i="11"/>
  <c r="K91" i="11"/>
  <c r="K80" i="11"/>
  <c r="K72" i="11"/>
  <c r="K64" i="11"/>
  <c r="K113" i="11"/>
  <c r="K101" i="11"/>
  <c r="K82" i="11"/>
  <c r="K162" i="11"/>
  <c r="K108" i="11"/>
  <c r="K92" i="11"/>
  <c r="K85" i="11"/>
  <c r="K77" i="11"/>
  <c r="K69" i="11"/>
  <c r="K142" i="11"/>
  <c r="K74" i="11"/>
  <c r="K66" i="11"/>
  <c r="K89" i="11"/>
  <c r="K126" i="11"/>
  <c r="K90" i="11"/>
  <c r="K129" i="11"/>
  <c r="K84" i="11"/>
  <c r="K88" i="11"/>
  <c r="K70" i="11"/>
  <c r="K73" i="11"/>
  <c r="K78" i="11"/>
  <c r="K153" i="11"/>
  <c r="K119" i="11"/>
  <c r="K98" i="11"/>
  <c r="K71" i="11"/>
  <c r="K65" i="11"/>
  <c r="K86" i="11"/>
  <c r="K131" i="11"/>
  <c r="K79" i="11"/>
  <c r="K148" i="11"/>
  <c r="K76" i="11"/>
  <c r="K68" i="11"/>
  <c r="K81" i="11"/>
  <c r="AQ62" i="11"/>
  <c r="G66" i="2"/>
  <c r="S232" i="11"/>
  <c r="S224" i="11"/>
  <c r="S228" i="11"/>
  <c r="S229" i="11"/>
  <c r="S225" i="11"/>
  <c r="S219" i="11"/>
  <c r="S211" i="11"/>
  <c r="S231" i="11"/>
  <c r="S221" i="11"/>
  <c r="S222" i="11"/>
  <c r="S213" i="11"/>
  <c r="S205" i="11"/>
  <c r="S197" i="11"/>
  <c r="S189" i="11"/>
  <c r="S181" i="11"/>
  <c r="S206" i="11"/>
  <c r="S200" i="11"/>
  <c r="S214" i="11"/>
  <c r="S204" i="11"/>
  <c r="S192" i="11"/>
  <c r="S217" i="11"/>
  <c r="S227" i="11"/>
  <c r="S209" i="11"/>
  <c r="S207" i="11"/>
  <c r="S203" i="11"/>
  <c r="S201" i="11"/>
  <c r="S184" i="11"/>
  <c r="S185" i="11"/>
  <c r="S180" i="11"/>
  <c r="S178" i="11"/>
  <c r="S168" i="11"/>
  <c r="S160" i="11"/>
  <c r="S230" i="11"/>
  <c r="S216" i="11"/>
  <c r="S210" i="11"/>
  <c r="S196" i="11"/>
  <c r="S208" i="11"/>
  <c r="S223" i="11"/>
  <c r="S199" i="11"/>
  <c r="S215" i="11"/>
  <c r="S173" i="11"/>
  <c r="S171" i="11"/>
  <c r="S212" i="11"/>
  <c r="S202" i="11"/>
  <c r="S191" i="11"/>
  <c r="S188" i="11"/>
  <c r="S226" i="11"/>
  <c r="S218" i="11"/>
  <c r="S183" i="11"/>
  <c r="S170" i="11"/>
  <c r="S190" i="11"/>
  <c r="S179" i="11"/>
  <c r="S174" i="11"/>
  <c r="S166" i="11"/>
  <c r="S164" i="11"/>
  <c r="S187" i="11"/>
  <c r="S177" i="11"/>
  <c r="S175" i="11"/>
  <c r="S167" i="11"/>
  <c r="S165" i="11"/>
  <c r="S198" i="11"/>
  <c r="S193" i="11"/>
  <c r="S152" i="11"/>
  <c r="S144" i="11"/>
  <c r="S136" i="11"/>
  <c r="S128" i="11"/>
  <c r="S154" i="11"/>
  <c r="S146" i="11"/>
  <c r="S138" i="11"/>
  <c r="S130" i="11"/>
  <c r="S151" i="11"/>
  <c r="S143" i="11"/>
  <c r="S135" i="11"/>
  <c r="S127" i="11"/>
  <c r="S163" i="11"/>
  <c r="S162" i="11"/>
  <c r="S148" i="11"/>
  <c r="S147" i="11"/>
  <c r="S142" i="11"/>
  <c r="S118" i="11"/>
  <c r="S110" i="11"/>
  <c r="S102" i="11"/>
  <c r="S94" i="11"/>
  <c r="S195" i="11"/>
  <c r="S194" i="11"/>
  <c r="S153" i="11"/>
  <c r="S149" i="11"/>
  <c r="S132" i="11"/>
  <c r="S131" i="11"/>
  <c r="S124" i="11"/>
  <c r="S123" i="11"/>
  <c r="S115" i="11"/>
  <c r="S107" i="11"/>
  <c r="S172" i="11"/>
  <c r="S169" i="11"/>
  <c r="S159" i="11"/>
  <c r="S120" i="11"/>
  <c r="S112" i="11"/>
  <c r="S104" i="11"/>
  <c r="S96" i="11"/>
  <c r="S158" i="11"/>
  <c r="S156" i="11"/>
  <c r="S155" i="11"/>
  <c r="S150" i="11"/>
  <c r="S137" i="11"/>
  <c r="S133" i="11"/>
  <c r="S140" i="11"/>
  <c r="S139" i="11"/>
  <c r="S129" i="11"/>
  <c r="S119" i="11"/>
  <c r="S114" i="11"/>
  <c r="S113" i="11"/>
  <c r="S109" i="11"/>
  <c r="S108" i="11"/>
  <c r="S157" i="11"/>
  <c r="S126" i="11"/>
  <c r="S141" i="11"/>
  <c r="S134" i="11"/>
  <c r="S103" i="11"/>
  <c r="S100" i="11"/>
  <c r="S91" i="11"/>
  <c r="S186" i="11"/>
  <c r="S161" i="11"/>
  <c r="S121" i="11"/>
  <c r="S106" i="11"/>
  <c r="S90" i="11"/>
  <c r="S88" i="11"/>
  <c r="S83" i="11"/>
  <c r="S75" i="11"/>
  <c r="S67" i="11"/>
  <c r="S98" i="11"/>
  <c r="S80" i="11"/>
  <c r="S72" i="11"/>
  <c r="S64" i="11"/>
  <c r="S74" i="11"/>
  <c r="S66" i="11"/>
  <c r="S122" i="11"/>
  <c r="S145" i="11"/>
  <c r="S85" i="11"/>
  <c r="S77" i="11"/>
  <c r="S69" i="11"/>
  <c r="S182" i="11"/>
  <c r="S176" i="11"/>
  <c r="S116" i="11"/>
  <c r="S111" i="11"/>
  <c r="S93" i="11"/>
  <c r="S82" i="11"/>
  <c r="S220" i="11"/>
  <c r="S97" i="11"/>
  <c r="S95" i="11"/>
  <c r="S92" i="11"/>
  <c r="S87" i="11"/>
  <c r="S79" i="11"/>
  <c r="S70" i="11"/>
  <c r="S68" i="11"/>
  <c r="S125" i="11"/>
  <c r="S86" i="11"/>
  <c r="S73" i="11"/>
  <c r="S105" i="11"/>
  <c r="S78" i="11"/>
  <c r="S76" i="11"/>
  <c r="S117" i="11"/>
  <c r="S101" i="11"/>
  <c r="S89" i="11"/>
  <c r="S81" i="11"/>
  <c r="S84" i="11"/>
  <c r="S71" i="11"/>
  <c r="S99" i="11"/>
  <c r="S65" i="11"/>
  <c r="X225" i="11"/>
  <c r="X231" i="11"/>
  <c r="X229" i="11"/>
  <c r="X220" i="11"/>
  <c r="X212" i="11"/>
  <c r="X226" i="11"/>
  <c r="X224" i="11"/>
  <c r="X219" i="11"/>
  <c r="X215" i="11"/>
  <c r="X210" i="11"/>
  <c r="X208" i="11"/>
  <c r="X206" i="11"/>
  <c r="X198" i="11"/>
  <c r="X190" i="11"/>
  <c r="X182" i="11"/>
  <c r="X174" i="11"/>
  <c r="X230" i="11"/>
  <c r="X228" i="11"/>
  <c r="X222" i="11"/>
  <c r="X214" i="11"/>
  <c r="X213" i="11"/>
  <c r="X201" i="11"/>
  <c r="X199" i="11"/>
  <c r="X211" i="11"/>
  <c r="X193" i="11"/>
  <c r="X191" i="11"/>
  <c r="X216" i="11"/>
  <c r="X203" i="11"/>
  <c r="X200" i="11"/>
  <c r="X217" i="11"/>
  <c r="X207" i="11"/>
  <c r="X202" i="11"/>
  <c r="X187" i="11"/>
  <c r="X183" i="11"/>
  <c r="X218" i="11"/>
  <c r="X181" i="11"/>
  <c r="X179" i="11"/>
  <c r="X169" i="11"/>
  <c r="X161" i="11"/>
  <c r="X232" i="11"/>
  <c r="X223" i="11"/>
  <c r="X221" i="11"/>
  <c r="X204" i="11"/>
  <c r="X194" i="11"/>
  <c r="X180" i="11"/>
  <c r="X176" i="11"/>
  <c r="X227" i="11"/>
  <c r="X195" i="11"/>
  <c r="X186" i="11"/>
  <c r="X184" i="11"/>
  <c r="X188" i="11"/>
  <c r="X178" i="11"/>
  <c r="X177" i="11"/>
  <c r="X172" i="11"/>
  <c r="X205" i="11"/>
  <c r="X175" i="11"/>
  <c r="X167" i="11"/>
  <c r="X165" i="11"/>
  <c r="X163" i="11"/>
  <c r="X196" i="11"/>
  <c r="X173" i="11"/>
  <c r="X168" i="11"/>
  <c r="X166" i="11"/>
  <c r="X209" i="11"/>
  <c r="X197" i="11"/>
  <c r="X170" i="11"/>
  <c r="X157" i="11"/>
  <c r="X153" i="11"/>
  <c r="X145" i="11"/>
  <c r="X137" i="11"/>
  <c r="X129" i="11"/>
  <c r="X192" i="11"/>
  <c r="X185" i="11"/>
  <c r="X164" i="11"/>
  <c r="X155" i="11"/>
  <c r="X147" i="11"/>
  <c r="X139" i="11"/>
  <c r="X131" i="11"/>
  <c r="X159" i="11"/>
  <c r="X152" i="11"/>
  <c r="X144" i="11"/>
  <c r="X136" i="11"/>
  <c r="X128" i="11"/>
  <c r="X156" i="11"/>
  <c r="X150" i="11"/>
  <c r="X127" i="11"/>
  <c r="X125" i="11"/>
  <c r="X119" i="11"/>
  <c r="X111" i="11"/>
  <c r="X103" i="11"/>
  <c r="X95" i="11"/>
  <c r="X116" i="11"/>
  <c r="X108" i="11"/>
  <c r="X151" i="11"/>
  <c r="X146" i="11"/>
  <c r="X141" i="11"/>
  <c r="X140" i="11"/>
  <c r="X134" i="11"/>
  <c r="X121" i="11"/>
  <c r="X113" i="11"/>
  <c r="X105" i="11"/>
  <c r="X97" i="11"/>
  <c r="X160" i="11"/>
  <c r="X130" i="11"/>
  <c r="X106" i="11"/>
  <c r="X104" i="11"/>
  <c r="X101" i="11"/>
  <c r="X154" i="11"/>
  <c r="X148" i="11"/>
  <c r="X123" i="11"/>
  <c r="X122" i="11"/>
  <c r="X117" i="11"/>
  <c r="X107" i="11"/>
  <c r="X162" i="11"/>
  <c r="X149" i="11"/>
  <c r="X142" i="11"/>
  <c r="X135" i="11"/>
  <c r="X132" i="11"/>
  <c r="X118" i="11"/>
  <c r="X112" i="11"/>
  <c r="X99" i="11"/>
  <c r="X92" i="11"/>
  <c r="X171" i="11"/>
  <c r="X158" i="11"/>
  <c r="X115" i="11"/>
  <c r="X102" i="11"/>
  <c r="X100" i="11"/>
  <c r="X93" i="11"/>
  <c r="X91" i="11"/>
  <c r="X89" i="11"/>
  <c r="X87" i="11"/>
  <c r="X84" i="11"/>
  <c r="X76" i="11"/>
  <c r="X68" i="11"/>
  <c r="X189" i="11"/>
  <c r="X126" i="11"/>
  <c r="X110" i="11"/>
  <c r="X81" i="11"/>
  <c r="X73" i="11"/>
  <c r="X65" i="11"/>
  <c r="X114" i="11"/>
  <c r="X75" i="11"/>
  <c r="X67" i="11"/>
  <c r="X133" i="11"/>
  <c r="X94" i="11"/>
  <c r="X90" i="11"/>
  <c r="X88" i="11"/>
  <c r="X124" i="11"/>
  <c r="X86" i="11"/>
  <c r="X78" i="11"/>
  <c r="X70" i="11"/>
  <c r="X143" i="11"/>
  <c r="X138" i="11"/>
  <c r="X109" i="11"/>
  <c r="X83" i="11"/>
  <c r="X82" i="11"/>
  <c r="X120" i="11"/>
  <c r="X77" i="11"/>
  <c r="X98" i="11"/>
  <c r="X80" i="11"/>
  <c r="X79" i="11"/>
  <c r="X74" i="11"/>
  <c r="X64" i="11"/>
  <c r="X69" i="11"/>
  <c r="X72" i="11"/>
  <c r="X71" i="11"/>
  <c r="X66" i="11"/>
  <c r="X96" i="11"/>
  <c r="X85" i="11"/>
  <c r="BB231" i="11"/>
  <c r="BB223" i="11"/>
  <c r="BB227" i="11"/>
  <c r="BB218" i="11"/>
  <c r="BB210" i="11"/>
  <c r="BB232" i="11"/>
  <c r="BB222" i="11"/>
  <c r="BB217" i="11"/>
  <c r="BB216" i="11"/>
  <c r="BB229" i="11"/>
  <c r="BB225" i="11"/>
  <c r="BB213" i="11"/>
  <c r="BB204" i="11"/>
  <c r="BB196" i="11"/>
  <c r="BB188" i="11"/>
  <c r="BB180" i="11"/>
  <c r="BB219" i="11"/>
  <c r="BB212" i="11"/>
  <c r="BB209" i="11"/>
  <c r="BB208" i="11"/>
  <c r="BB205" i="11"/>
  <c r="BB202" i="11"/>
  <c r="BB198" i="11"/>
  <c r="BB197" i="11"/>
  <c r="BB230" i="11"/>
  <c r="BB221" i="11"/>
  <c r="BB220" i="11"/>
  <c r="BB206" i="11"/>
  <c r="BB203" i="11"/>
  <c r="BB228" i="11"/>
  <c r="BB199" i="11"/>
  <c r="BB187" i="11"/>
  <c r="BB173" i="11"/>
  <c r="BB167" i="11"/>
  <c r="BB159" i="11"/>
  <c r="BB200" i="11"/>
  <c r="BB176" i="11"/>
  <c r="BB182" i="11"/>
  <c r="BB186" i="11"/>
  <c r="BB184" i="11"/>
  <c r="BB191" i="11"/>
  <c r="BB183" i="11"/>
  <c r="BB179" i="11"/>
  <c r="BB224" i="11"/>
  <c r="BB215" i="11"/>
  <c r="BB177" i="11"/>
  <c r="BB226" i="11"/>
  <c r="BB201" i="11"/>
  <c r="BB195" i="11"/>
  <c r="BB194" i="11"/>
  <c r="BB161" i="11"/>
  <c r="BB193" i="11"/>
  <c r="BB189" i="11"/>
  <c r="BB166" i="11"/>
  <c r="BB174" i="11"/>
  <c r="BB171" i="11"/>
  <c r="BB160" i="11"/>
  <c r="BB170" i="11"/>
  <c r="BB164" i="11"/>
  <c r="BB151" i="11"/>
  <c r="BB143" i="11"/>
  <c r="BB135" i="11"/>
  <c r="BB127" i="11"/>
  <c r="BB168" i="11"/>
  <c r="BB163" i="11"/>
  <c r="BB156" i="11"/>
  <c r="BB153" i="11"/>
  <c r="BB145" i="11"/>
  <c r="BB137" i="11"/>
  <c r="BB129" i="11"/>
  <c r="BB185" i="11"/>
  <c r="BB181" i="11"/>
  <c r="BB162" i="11"/>
  <c r="BB150" i="11"/>
  <c r="BB142" i="11"/>
  <c r="BB134" i="11"/>
  <c r="BB126" i="11"/>
  <c r="BB214" i="11"/>
  <c r="BB157" i="11"/>
  <c r="BB130" i="11"/>
  <c r="BB117" i="11"/>
  <c r="BB109" i="11"/>
  <c r="BB101" i="11"/>
  <c r="BB93" i="11"/>
  <c r="BB152" i="11"/>
  <c r="BB148" i="11"/>
  <c r="BB147" i="11"/>
  <c r="BB125" i="11"/>
  <c r="BB122" i="11"/>
  <c r="BB114" i="11"/>
  <c r="BB106" i="11"/>
  <c r="BB190" i="11"/>
  <c r="BB154" i="11"/>
  <c r="BB149" i="11"/>
  <c r="BB132" i="11"/>
  <c r="BB131" i="11"/>
  <c r="BB119" i="11"/>
  <c r="BB111" i="11"/>
  <c r="BB103" i="11"/>
  <c r="BB95" i="11"/>
  <c r="BB175" i="11"/>
  <c r="BB136" i="11"/>
  <c r="BB207" i="11"/>
  <c r="BB138" i="11"/>
  <c r="BB123" i="11"/>
  <c r="BB113" i="11"/>
  <c r="BB108" i="11"/>
  <c r="BB97" i="11"/>
  <c r="BB94" i="11"/>
  <c r="BB169" i="11"/>
  <c r="BB155" i="11"/>
  <c r="BB104" i="11"/>
  <c r="BB158" i="11"/>
  <c r="BB146" i="11"/>
  <c r="BB133" i="11"/>
  <c r="BB92" i="11"/>
  <c r="BB211" i="11"/>
  <c r="BB172" i="11"/>
  <c r="BB140" i="11"/>
  <c r="BB139" i="11"/>
  <c r="BB82" i="11"/>
  <c r="BB74" i="11"/>
  <c r="BB66" i="11"/>
  <c r="BB144" i="11"/>
  <c r="BB124" i="11"/>
  <c r="BB120" i="11"/>
  <c r="BB107" i="11"/>
  <c r="BB99" i="11"/>
  <c r="BB79" i="11"/>
  <c r="BB71" i="11"/>
  <c r="BB105" i="11"/>
  <c r="BB81" i="11"/>
  <c r="BB73" i="11"/>
  <c r="BB65" i="11"/>
  <c r="BB98" i="11"/>
  <c r="BB178" i="11"/>
  <c r="BB116" i="11"/>
  <c r="BB96" i="11"/>
  <c r="BB88" i="11"/>
  <c r="BB84" i="11"/>
  <c r="BB76" i="11"/>
  <c r="BB68" i="11"/>
  <c r="BB165" i="11"/>
  <c r="BB128" i="11"/>
  <c r="BB112" i="11"/>
  <c r="BB115" i="11"/>
  <c r="BB110" i="11"/>
  <c r="BB90" i="11"/>
  <c r="BB86" i="11"/>
  <c r="BB192" i="11"/>
  <c r="BB91" i="11"/>
  <c r="BB87" i="11"/>
  <c r="BB72" i="11"/>
  <c r="BB121" i="11"/>
  <c r="BB102" i="11"/>
  <c r="BB83" i="11"/>
  <c r="BB85" i="11"/>
  <c r="BB64" i="11"/>
  <c r="BB100" i="11"/>
  <c r="BB89" i="11"/>
  <c r="BB70" i="11"/>
  <c r="BB69" i="11"/>
  <c r="BB67" i="11"/>
  <c r="BB118" i="11"/>
  <c r="BB78" i="11"/>
  <c r="BB77" i="11"/>
  <c r="BB141" i="11"/>
  <c r="BB80" i="11"/>
  <c r="BB75" i="11"/>
  <c r="AV225" i="11"/>
  <c r="AV224" i="11"/>
  <c r="AV232" i="11"/>
  <c r="AV228" i="11"/>
  <c r="AV220" i="11"/>
  <c r="AV212" i="11"/>
  <c r="AV231" i="11"/>
  <c r="AV229" i="11"/>
  <c r="AV227" i="11"/>
  <c r="AV218" i="11"/>
  <c r="AV206" i="11"/>
  <c r="AV198" i="11"/>
  <c r="AV190" i="11"/>
  <c r="AV182" i="11"/>
  <c r="AV174" i="11"/>
  <c r="AV210" i="11"/>
  <c r="AV219" i="11"/>
  <c r="AV200" i="11"/>
  <c r="AV188" i="11"/>
  <c r="AV186" i="11"/>
  <c r="AV184" i="11"/>
  <c r="AV226" i="11"/>
  <c r="AV222" i="11"/>
  <c r="AV217" i="11"/>
  <c r="AV204" i="11"/>
  <c r="AV195" i="11"/>
  <c r="AV216" i="11"/>
  <c r="AV213" i="11"/>
  <c r="AV205" i="11"/>
  <c r="AV230" i="11"/>
  <c r="AV215" i="11"/>
  <c r="AV214" i="11"/>
  <c r="AV207" i="11"/>
  <c r="AV169" i="11"/>
  <c r="AV161" i="11"/>
  <c r="AV211" i="11"/>
  <c r="AV208" i="11"/>
  <c r="AV199" i="11"/>
  <c r="AV196" i="11"/>
  <c r="AV221" i="11"/>
  <c r="AV177" i="11"/>
  <c r="AV193" i="11"/>
  <c r="AV189" i="11"/>
  <c r="AV223" i="11"/>
  <c r="AV201" i="11"/>
  <c r="AV176" i="11"/>
  <c r="AV175" i="11"/>
  <c r="AV173" i="11"/>
  <c r="AV187" i="11"/>
  <c r="AV197" i="11"/>
  <c r="AV209" i="11"/>
  <c r="AV164" i="11"/>
  <c r="AV181" i="11"/>
  <c r="AV171" i="11"/>
  <c r="AV160" i="11"/>
  <c r="AV192" i="11"/>
  <c r="AV183" i="11"/>
  <c r="AV178" i="11"/>
  <c r="AV172" i="11"/>
  <c r="AV180" i="11"/>
  <c r="AV156" i="11"/>
  <c r="AV153" i="11"/>
  <c r="AV145" i="11"/>
  <c r="AV137" i="11"/>
  <c r="AV129" i="11"/>
  <c r="AV165" i="11"/>
  <c r="AV155" i="11"/>
  <c r="AV147" i="11"/>
  <c r="AV139" i="11"/>
  <c r="AV131" i="11"/>
  <c r="AV170" i="11"/>
  <c r="AV157" i="11"/>
  <c r="AV152" i="11"/>
  <c r="AV144" i="11"/>
  <c r="AV136" i="11"/>
  <c r="AV128" i="11"/>
  <c r="AV143" i="11"/>
  <c r="AV133" i="11"/>
  <c r="AV123" i="11"/>
  <c r="AV119" i="11"/>
  <c r="AV111" i="11"/>
  <c r="AV103" i="11"/>
  <c r="AV95" i="11"/>
  <c r="AV191" i="11"/>
  <c r="AV179" i="11"/>
  <c r="AV150" i="11"/>
  <c r="AV127" i="11"/>
  <c r="AV126" i="11"/>
  <c r="AV116" i="11"/>
  <c r="AV108" i="11"/>
  <c r="AV158" i="11"/>
  <c r="AV146" i="11"/>
  <c r="AV140" i="11"/>
  <c r="AV121" i="11"/>
  <c r="AV113" i="11"/>
  <c r="AV105" i="11"/>
  <c r="AV97" i="11"/>
  <c r="AV202" i="11"/>
  <c r="AV166" i="11"/>
  <c r="AV162" i="11"/>
  <c r="AV151" i="11"/>
  <c r="AV141" i="11"/>
  <c r="AV134" i="11"/>
  <c r="AV130" i="11"/>
  <c r="AV203" i="11"/>
  <c r="AV154" i="11"/>
  <c r="AV148" i="11"/>
  <c r="AV125" i="11"/>
  <c r="AV106" i="11"/>
  <c r="AV99" i="11"/>
  <c r="AV185" i="11"/>
  <c r="AV132" i="11"/>
  <c r="AV122" i="11"/>
  <c r="AV117" i="11"/>
  <c r="AV159" i="11"/>
  <c r="AV149" i="11"/>
  <c r="AV142" i="11"/>
  <c r="AV135" i="11"/>
  <c r="AV112" i="11"/>
  <c r="AV107" i="11"/>
  <c r="AV93" i="11"/>
  <c r="AV90" i="11"/>
  <c r="AV114" i="11"/>
  <c r="AV110" i="11"/>
  <c r="AV109" i="11"/>
  <c r="AV98" i="11"/>
  <c r="AV91" i="11"/>
  <c r="AV84" i="11"/>
  <c r="AV76" i="11"/>
  <c r="AV68" i="11"/>
  <c r="AV194" i="11"/>
  <c r="AV167" i="11"/>
  <c r="AV100" i="11"/>
  <c r="AV92" i="11"/>
  <c r="AV81" i="11"/>
  <c r="AV73" i="11"/>
  <c r="AV65" i="11"/>
  <c r="AV89" i="11"/>
  <c r="AV87" i="11"/>
  <c r="AV75" i="11"/>
  <c r="AV67" i="11"/>
  <c r="AV102" i="11"/>
  <c r="AV86" i="11"/>
  <c r="AV78" i="11"/>
  <c r="AV70" i="11"/>
  <c r="AV124" i="11"/>
  <c r="AV83" i="11"/>
  <c r="AV120" i="11"/>
  <c r="AV104" i="11"/>
  <c r="AV118" i="11"/>
  <c r="AV77" i="11"/>
  <c r="AV72" i="11"/>
  <c r="AV115" i="11"/>
  <c r="AV79" i="11"/>
  <c r="AV74" i="11"/>
  <c r="AV69" i="11"/>
  <c r="AV80" i="11"/>
  <c r="AV168" i="11"/>
  <c r="AV163" i="11"/>
  <c r="AV82" i="11"/>
  <c r="AV101" i="11"/>
  <c r="AV85" i="11"/>
  <c r="AV64" i="11"/>
  <c r="AV94" i="11"/>
  <c r="AV71" i="11"/>
  <c r="AV138" i="11"/>
  <c r="AV96" i="11"/>
  <c r="AV88" i="11"/>
  <c r="AV66" i="11"/>
  <c r="AH227" i="11"/>
  <c r="AH223" i="11"/>
  <c r="AH214" i="11"/>
  <c r="AH230" i="11"/>
  <c r="AH228" i="11"/>
  <c r="AH231" i="11"/>
  <c r="AH229" i="11"/>
  <c r="AH219" i="11"/>
  <c r="AH226" i="11"/>
  <c r="AH215" i="11"/>
  <c r="AH212" i="11"/>
  <c r="AH200" i="11"/>
  <c r="AH192" i="11"/>
  <c r="AH184" i="11"/>
  <c r="AH176" i="11"/>
  <c r="AH197" i="11"/>
  <c r="AH222" i="11"/>
  <c r="AH211" i="11"/>
  <c r="AH199" i="11"/>
  <c r="AH189" i="11"/>
  <c r="AH217" i="11"/>
  <c r="AH210" i="11"/>
  <c r="AH209" i="11"/>
  <c r="AH207" i="11"/>
  <c r="AH206" i="11"/>
  <c r="AH196" i="11"/>
  <c r="AH194" i="11"/>
  <c r="AH201" i="11"/>
  <c r="AH181" i="11"/>
  <c r="AH232" i="11"/>
  <c r="AH187" i="11"/>
  <c r="AH179" i="11"/>
  <c r="AH177" i="11"/>
  <c r="AH171" i="11"/>
  <c r="AH163" i="11"/>
  <c r="AH225" i="11"/>
  <c r="AH213" i="11"/>
  <c r="AH203" i="11"/>
  <c r="AH180" i="11"/>
  <c r="AH202" i="11"/>
  <c r="AH221" i="11"/>
  <c r="AH220" i="11"/>
  <c r="AH218" i="11"/>
  <c r="AH208" i="11"/>
  <c r="AH198" i="11"/>
  <c r="AH216" i="11"/>
  <c r="AH193" i="11"/>
  <c r="AH195" i="11"/>
  <c r="AH185" i="11"/>
  <c r="AH174" i="11"/>
  <c r="AH173" i="11"/>
  <c r="AH169" i="11"/>
  <c r="AH191" i="11"/>
  <c r="AH183" i="11"/>
  <c r="AH170" i="11"/>
  <c r="AH159" i="11"/>
  <c r="AH190" i="11"/>
  <c r="AH178" i="11"/>
  <c r="AH166" i="11"/>
  <c r="AH164" i="11"/>
  <c r="AH186" i="11"/>
  <c r="AH155" i="11"/>
  <c r="AH147" i="11"/>
  <c r="AH139" i="11"/>
  <c r="AH131" i="11"/>
  <c r="AH123" i="11"/>
  <c r="AH165" i="11"/>
  <c r="AH149" i="11"/>
  <c r="AH141" i="11"/>
  <c r="AH133" i="11"/>
  <c r="AH154" i="11"/>
  <c r="AH146" i="11"/>
  <c r="AH138" i="11"/>
  <c r="AH130" i="11"/>
  <c r="AH161" i="11"/>
  <c r="AH160" i="11"/>
  <c r="AH156" i="11"/>
  <c r="AH143" i="11"/>
  <c r="AH137" i="11"/>
  <c r="AH121" i="11"/>
  <c r="AH113" i="11"/>
  <c r="AH105" i="11"/>
  <c r="AH97" i="11"/>
  <c r="AH167" i="11"/>
  <c r="AH158" i="11"/>
  <c r="AH136" i="11"/>
  <c r="AH127" i="11"/>
  <c r="AH125" i="11"/>
  <c r="AH118" i="11"/>
  <c r="AH110" i="11"/>
  <c r="AH168" i="11"/>
  <c r="AH150" i="11"/>
  <c r="AH140" i="11"/>
  <c r="AH115" i="11"/>
  <c r="AH107" i="11"/>
  <c r="AH99" i="11"/>
  <c r="AH91" i="11"/>
  <c r="AH182" i="11"/>
  <c r="AH151" i="11"/>
  <c r="AH145" i="11"/>
  <c r="AH172" i="11"/>
  <c r="AH162" i="11"/>
  <c r="AH129" i="11"/>
  <c r="AH106" i="11"/>
  <c r="AH101" i="11"/>
  <c r="AH98" i="11"/>
  <c r="AH94" i="11"/>
  <c r="AH204" i="11"/>
  <c r="AH126" i="11"/>
  <c r="AH122" i="11"/>
  <c r="AH117" i="11"/>
  <c r="AH152" i="11"/>
  <c r="AH112" i="11"/>
  <c r="AH205" i="11"/>
  <c r="AH175" i="11"/>
  <c r="AH157" i="11"/>
  <c r="AH148" i="11"/>
  <c r="AH134" i="11"/>
  <c r="AH153" i="11"/>
  <c r="AH135" i="11"/>
  <c r="AH132" i="11"/>
  <c r="AH128" i="11"/>
  <c r="AH89" i="11"/>
  <c r="AH86" i="11"/>
  <c r="AH78" i="11"/>
  <c r="AH70" i="11"/>
  <c r="AH120" i="11"/>
  <c r="AH108" i="11"/>
  <c r="AH93" i="11"/>
  <c r="AH83" i="11"/>
  <c r="AH75" i="11"/>
  <c r="AH67" i="11"/>
  <c r="AH88" i="11"/>
  <c r="AH85" i="11"/>
  <c r="AH102" i="11"/>
  <c r="AH100" i="11"/>
  <c r="AH92" i="11"/>
  <c r="AH80" i="11"/>
  <c r="AH72" i="11"/>
  <c r="AH64" i="11"/>
  <c r="AH104" i="11"/>
  <c r="AH95" i="11"/>
  <c r="AH90" i="11"/>
  <c r="AH77" i="11"/>
  <c r="AH69" i="11"/>
  <c r="AH119" i="11"/>
  <c r="AH116" i="11"/>
  <c r="AH111" i="11"/>
  <c r="AH65" i="11"/>
  <c r="AH124" i="11"/>
  <c r="AH114" i="11"/>
  <c r="AH96" i="11"/>
  <c r="AH87" i="11"/>
  <c r="AH82" i="11"/>
  <c r="AH76" i="11"/>
  <c r="AH81" i="11"/>
  <c r="AH71" i="11"/>
  <c r="AH66" i="11"/>
  <c r="AH103" i="11"/>
  <c r="AH73" i="11"/>
  <c r="AH142" i="11"/>
  <c r="AH84" i="11"/>
  <c r="AH144" i="11"/>
  <c r="AH188" i="11"/>
  <c r="AH109" i="11"/>
  <c r="AH224" i="11"/>
  <c r="AH74" i="11"/>
  <c r="AH79" i="11"/>
  <c r="AH68" i="11"/>
  <c r="AS226" i="11"/>
  <c r="AS231" i="11"/>
  <c r="AS213" i="11"/>
  <c r="AS230" i="11"/>
  <c r="AS228" i="11"/>
  <c r="AS219" i="11"/>
  <c r="AS216" i="11"/>
  <c r="AS222" i="11"/>
  <c r="AS199" i="11"/>
  <c r="AS191" i="11"/>
  <c r="AS183" i="11"/>
  <c r="AS175" i="11"/>
  <c r="AS223" i="11"/>
  <c r="AS217" i="11"/>
  <c r="AS215" i="11"/>
  <c r="AS209" i="11"/>
  <c r="AS204" i="11"/>
  <c r="AS229" i="11"/>
  <c r="AS220" i="11"/>
  <c r="AS214" i="11"/>
  <c r="AS198" i="11"/>
  <c r="AS196" i="11"/>
  <c r="AS212" i="11"/>
  <c r="AS210" i="11"/>
  <c r="AS207" i="11"/>
  <c r="AS203" i="11"/>
  <c r="AS200" i="11"/>
  <c r="AS225" i="11"/>
  <c r="AS208" i="11"/>
  <c r="AS197" i="11"/>
  <c r="AS227" i="11"/>
  <c r="AS224" i="11"/>
  <c r="AS218" i="11"/>
  <c r="AS206" i="11"/>
  <c r="AS205" i="11"/>
  <c r="AS201" i="11"/>
  <c r="AS188" i="11"/>
  <c r="AS187" i="11"/>
  <c r="AS173" i="11"/>
  <c r="AS170" i="11"/>
  <c r="AS162" i="11"/>
  <c r="AS211" i="11"/>
  <c r="AS195" i="11"/>
  <c r="AS185" i="11"/>
  <c r="AS221" i="11"/>
  <c r="AS193" i="11"/>
  <c r="AS189" i="11"/>
  <c r="AS192" i="11"/>
  <c r="AS181" i="11"/>
  <c r="AS178" i="11"/>
  <c r="AS202" i="11"/>
  <c r="AS184" i="11"/>
  <c r="AS182" i="11"/>
  <c r="AS161" i="11"/>
  <c r="AS190" i="11"/>
  <c r="AS174" i="11"/>
  <c r="AS180" i="11"/>
  <c r="AS177" i="11"/>
  <c r="AS160" i="11"/>
  <c r="AS172" i="11"/>
  <c r="AS167" i="11"/>
  <c r="AS154" i="11"/>
  <c r="AS146" i="11"/>
  <c r="AS138" i="11"/>
  <c r="AS130" i="11"/>
  <c r="AS194" i="11"/>
  <c r="AS166" i="11"/>
  <c r="AS158" i="11"/>
  <c r="AS156" i="11"/>
  <c r="AS148" i="11"/>
  <c r="AS140" i="11"/>
  <c r="AS132" i="11"/>
  <c r="AS153" i="11"/>
  <c r="AS145" i="11"/>
  <c r="AS137" i="11"/>
  <c r="AS129" i="11"/>
  <c r="AS165" i="11"/>
  <c r="AS152" i="11"/>
  <c r="AS131" i="11"/>
  <c r="AS120" i="11"/>
  <c r="AS112" i="11"/>
  <c r="AS104" i="11"/>
  <c r="AS96" i="11"/>
  <c r="AS169" i="11"/>
  <c r="AS149" i="11"/>
  <c r="AS125" i="11"/>
  <c r="AS117" i="11"/>
  <c r="AS109" i="11"/>
  <c r="AS179" i="11"/>
  <c r="AS155" i="11"/>
  <c r="AS150" i="11"/>
  <c r="AS143" i="11"/>
  <c r="AS136" i="11"/>
  <c r="AS123" i="11"/>
  <c r="AS122" i="11"/>
  <c r="AS114" i="11"/>
  <c r="AS106" i="11"/>
  <c r="AS98" i="11"/>
  <c r="AS90" i="11"/>
  <c r="AS186" i="11"/>
  <c r="AS133" i="11"/>
  <c r="AS147" i="11"/>
  <c r="AS134" i="11"/>
  <c r="AS127" i="11"/>
  <c r="AS124" i="11"/>
  <c r="AS101" i="11"/>
  <c r="AS94" i="11"/>
  <c r="AS171" i="11"/>
  <c r="AS163" i="11"/>
  <c r="AS141" i="11"/>
  <c r="AS115" i="11"/>
  <c r="AS157" i="11"/>
  <c r="AS151" i="11"/>
  <c r="AS110" i="11"/>
  <c r="AS95" i="11"/>
  <c r="AS92" i="11"/>
  <c r="AS164" i="11"/>
  <c r="AS159" i="11"/>
  <c r="AS135" i="11"/>
  <c r="AS176" i="11"/>
  <c r="AS168" i="11"/>
  <c r="AS105" i="11"/>
  <c r="AS85" i="11"/>
  <c r="AS77" i="11"/>
  <c r="AS69" i="11"/>
  <c r="AS82" i="11"/>
  <c r="AS74" i="11"/>
  <c r="AS66" i="11"/>
  <c r="AS100" i="11"/>
  <c r="AS93" i="11"/>
  <c r="AS84" i="11"/>
  <c r="AS121" i="11"/>
  <c r="AS108" i="11"/>
  <c r="AS139" i="11"/>
  <c r="AS126" i="11"/>
  <c r="AS118" i="11"/>
  <c r="AS88" i="11"/>
  <c r="AS79" i="11"/>
  <c r="AS71" i="11"/>
  <c r="AS144" i="11"/>
  <c r="AS142" i="11"/>
  <c r="AS91" i="11"/>
  <c r="AS76" i="11"/>
  <c r="AS102" i="11"/>
  <c r="AS68" i="11"/>
  <c r="AS99" i="11"/>
  <c r="AS97" i="11"/>
  <c r="AS89" i="11"/>
  <c r="AS65" i="11"/>
  <c r="AS64" i="11"/>
  <c r="AS103" i="11"/>
  <c r="AS78" i="11"/>
  <c r="AS107" i="11"/>
  <c r="AS116" i="11"/>
  <c r="AS70" i="11"/>
  <c r="AS73" i="11"/>
  <c r="AS72" i="11"/>
  <c r="AS67" i="11"/>
  <c r="AS119" i="11"/>
  <c r="AS87" i="11"/>
  <c r="AS75" i="11"/>
  <c r="AS113" i="11"/>
  <c r="AS86" i="11"/>
  <c r="AS232" i="11"/>
  <c r="AS128" i="11"/>
  <c r="AS111" i="11"/>
  <c r="AS83" i="11"/>
  <c r="AS81" i="11"/>
  <c r="AS80" i="11"/>
  <c r="E226" i="11"/>
  <c r="E231" i="11"/>
  <c r="E227" i="11"/>
  <c r="E228" i="11"/>
  <c r="E223" i="11"/>
  <c r="E221" i="11"/>
  <c r="E213" i="11"/>
  <c r="E220" i="11"/>
  <c r="E222" i="11"/>
  <c r="E216" i="11"/>
  <c r="E210" i="11"/>
  <c r="E207" i="11"/>
  <c r="E199" i="11"/>
  <c r="E191" i="11"/>
  <c r="E183" i="11"/>
  <c r="E175" i="11"/>
  <c r="E232" i="11"/>
  <c r="E219" i="11"/>
  <c r="E214" i="11"/>
  <c r="E209" i="11"/>
  <c r="E205" i="11"/>
  <c r="E203" i="11"/>
  <c r="E201" i="11"/>
  <c r="E230" i="11"/>
  <c r="E229" i="11"/>
  <c r="E206" i="11"/>
  <c r="E198" i="11"/>
  <c r="E197" i="11"/>
  <c r="E195" i="11"/>
  <c r="E193" i="11"/>
  <c r="E204" i="11"/>
  <c r="E217" i="11"/>
  <c r="E218" i="11"/>
  <c r="E208" i="11"/>
  <c r="E188" i="11"/>
  <c r="E170" i="11"/>
  <c r="E162" i="11"/>
  <c r="E225" i="11"/>
  <c r="E200" i="11"/>
  <c r="E215" i="11"/>
  <c r="E212" i="11"/>
  <c r="E211" i="11"/>
  <c r="E187" i="11"/>
  <c r="E182" i="11"/>
  <c r="E177" i="11"/>
  <c r="E196" i="11"/>
  <c r="E190" i="11"/>
  <c r="E181" i="11"/>
  <c r="E172" i="11"/>
  <c r="E189" i="11"/>
  <c r="E194" i="11"/>
  <c r="E192" i="11"/>
  <c r="E185" i="11"/>
  <c r="E178" i="11"/>
  <c r="E173" i="11"/>
  <c r="E167" i="11"/>
  <c r="E179" i="11"/>
  <c r="E176" i="11"/>
  <c r="E169" i="11"/>
  <c r="E165" i="11"/>
  <c r="E163" i="11"/>
  <c r="E186" i="11"/>
  <c r="E159" i="11"/>
  <c r="E154" i="11"/>
  <c r="E146" i="11"/>
  <c r="E138" i="11"/>
  <c r="E130" i="11"/>
  <c r="E184" i="11"/>
  <c r="E156" i="11"/>
  <c r="E148" i="11"/>
  <c r="E140" i="11"/>
  <c r="E132" i="11"/>
  <c r="E171" i="11"/>
  <c r="E153" i="11"/>
  <c r="E145" i="11"/>
  <c r="E137" i="11"/>
  <c r="E129" i="11"/>
  <c r="E224" i="11"/>
  <c r="E147" i="11"/>
  <c r="E142" i="11"/>
  <c r="E135" i="11"/>
  <c r="E120" i="11"/>
  <c r="E112" i="11"/>
  <c r="E104" i="11"/>
  <c r="E96" i="11"/>
  <c r="E202" i="11"/>
  <c r="E152" i="11"/>
  <c r="E131" i="11"/>
  <c r="E126" i="11"/>
  <c r="E117" i="11"/>
  <c r="E109" i="11"/>
  <c r="E166" i="11"/>
  <c r="E158" i="11"/>
  <c r="E149" i="11"/>
  <c r="E122" i="11"/>
  <c r="E114" i="11"/>
  <c r="E106" i="11"/>
  <c r="E98" i="11"/>
  <c r="E155" i="11"/>
  <c r="E150" i="11"/>
  <c r="E143" i="11"/>
  <c r="E136" i="11"/>
  <c r="E168" i="11"/>
  <c r="E157" i="11"/>
  <c r="E151" i="11"/>
  <c r="E141" i="11"/>
  <c r="E119" i="11"/>
  <c r="E113" i="11"/>
  <c r="E108" i="11"/>
  <c r="E95" i="11"/>
  <c r="E144" i="11"/>
  <c r="E128" i="11"/>
  <c r="E127" i="11"/>
  <c r="E105" i="11"/>
  <c r="E180" i="11"/>
  <c r="E115" i="11"/>
  <c r="E102" i="11"/>
  <c r="E93" i="11"/>
  <c r="E164" i="11"/>
  <c r="E160" i="11"/>
  <c r="E133" i="11"/>
  <c r="E123" i="11"/>
  <c r="E116" i="11"/>
  <c r="E111" i="11"/>
  <c r="E85" i="11"/>
  <c r="E77" i="11"/>
  <c r="E69" i="11"/>
  <c r="E124" i="11"/>
  <c r="E110" i="11"/>
  <c r="E94" i="11"/>
  <c r="E89" i="11"/>
  <c r="E82" i="11"/>
  <c r="E74" i="11"/>
  <c r="E66" i="11"/>
  <c r="E76" i="11"/>
  <c r="E68" i="11"/>
  <c r="E174" i="11"/>
  <c r="E118" i="11"/>
  <c r="E97" i="11"/>
  <c r="E90" i="11"/>
  <c r="E139" i="11"/>
  <c r="E87" i="11"/>
  <c r="E79" i="11"/>
  <c r="E71" i="11"/>
  <c r="E100" i="11"/>
  <c r="E84" i="11"/>
  <c r="E134" i="11"/>
  <c r="E78" i="11"/>
  <c r="E86" i="11"/>
  <c r="E65" i="11"/>
  <c r="E81" i="11"/>
  <c r="E80" i="11"/>
  <c r="E75" i="11"/>
  <c r="E125" i="11"/>
  <c r="E70" i="11"/>
  <c r="E101" i="11"/>
  <c r="E121" i="11"/>
  <c r="E99" i="11"/>
  <c r="E83" i="11"/>
  <c r="E88" i="11"/>
  <c r="E64" i="11"/>
  <c r="E92" i="11"/>
  <c r="E91" i="11"/>
  <c r="E161" i="11"/>
  <c r="E72" i="11"/>
  <c r="E103" i="11"/>
  <c r="E73" i="11"/>
  <c r="E107" i="11"/>
  <c r="E67" i="11"/>
  <c r="AL231" i="11"/>
  <c r="AL223" i="11"/>
  <c r="AL232" i="11"/>
  <c r="AL230" i="11"/>
  <c r="AL218" i="11"/>
  <c r="AL210" i="11"/>
  <c r="AL224" i="11"/>
  <c r="AL220" i="11"/>
  <c r="AL229" i="11"/>
  <c r="AL219" i="11"/>
  <c r="AL211" i="11"/>
  <c r="AL209" i="11"/>
  <c r="AL204" i="11"/>
  <c r="AL196" i="11"/>
  <c r="AL188" i="11"/>
  <c r="AL180" i="11"/>
  <c r="AL221" i="11"/>
  <c r="AL208" i="11"/>
  <c r="AL200" i="11"/>
  <c r="AL201" i="11"/>
  <c r="AL207" i="11"/>
  <c r="AL228" i="11"/>
  <c r="AL222" i="11"/>
  <c r="AL213" i="11"/>
  <c r="AL202" i="11"/>
  <c r="AL225" i="11"/>
  <c r="AL195" i="11"/>
  <c r="AL193" i="11"/>
  <c r="AL182" i="11"/>
  <c r="AL178" i="11"/>
  <c r="AL176" i="11"/>
  <c r="AL167" i="11"/>
  <c r="AL159" i="11"/>
  <c r="AL227" i="11"/>
  <c r="AL226" i="11"/>
  <c r="AL216" i="11"/>
  <c r="AL192" i="11"/>
  <c r="AL217" i="11"/>
  <c r="AL205" i="11"/>
  <c r="AL198" i="11"/>
  <c r="AL194" i="11"/>
  <c r="AL191" i="11"/>
  <c r="AL186" i="11"/>
  <c r="AL203" i="11"/>
  <c r="AL187" i="11"/>
  <c r="AL185" i="11"/>
  <c r="AL184" i="11"/>
  <c r="AL173" i="11"/>
  <c r="AL215" i="11"/>
  <c r="AL206" i="11"/>
  <c r="AL181" i="11"/>
  <c r="AL197" i="11"/>
  <c r="AL175" i="11"/>
  <c r="AL168" i="11"/>
  <c r="AL166" i="11"/>
  <c r="AL164" i="11"/>
  <c r="AL162" i="11"/>
  <c r="AL177" i="11"/>
  <c r="AL171" i="11"/>
  <c r="AL174" i="11"/>
  <c r="AL169" i="11"/>
  <c r="AL165" i="11"/>
  <c r="AL163" i="11"/>
  <c r="AL190" i="11"/>
  <c r="AL183" i="11"/>
  <c r="AL170" i="11"/>
  <c r="AL158" i="11"/>
  <c r="AL151" i="11"/>
  <c r="AL143" i="11"/>
  <c r="AL135" i="11"/>
  <c r="AL127" i="11"/>
  <c r="AL212" i="11"/>
  <c r="AL161" i="11"/>
  <c r="AL153" i="11"/>
  <c r="AL145" i="11"/>
  <c r="AL137" i="11"/>
  <c r="AL129" i="11"/>
  <c r="AL199" i="11"/>
  <c r="AL189" i="11"/>
  <c r="AL172" i="11"/>
  <c r="AL150" i="11"/>
  <c r="AL142" i="11"/>
  <c r="AL134" i="11"/>
  <c r="AL126" i="11"/>
  <c r="AL140" i="11"/>
  <c r="AL139" i="11"/>
  <c r="AL123" i="11"/>
  <c r="AL117" i="11"/>
  <c r="AL109" i="11"/>
  <c r="AL101" i="11"/>
  <c r="AL93" i="11"/>
  <c r="AL157" i="11"/>
  <c r="AL146" i="11"/>
  <c r="AL144" i="11"/>
  <c r="AL122" i="11"/>
  <c r="AL114" i="11"/>
  <c r="AL106" i="11"/>
  <c r="AL214" i="11"/>
  <c r="AL141" i="11"/>
  <c r="AL130" i="11"/>
  <c r="AL128" i="11"/>
  <c r="AL119" i="11"/>
  <c r="AL111" i="11"/>
  <c r="AL103" i="11"/>
  <c r="AL95" i="11"/>
  <c r="AL179" i="11"/>
  <c r="AL148" i="11"/>
  <c r="AL147" i="11"/>
  <c r="AL155" i="11"/>
  <c r="AL105" i="11"/>
  <c r="AL99" i="11"/>
  <c r="AL156" i="11"/>
  <c r="AL133" i="11"/>
  <c r="AL131" i="11"/>
  <c r="AL112" i="11"/>
  <c r="AL107" i="11"/>
  <c r="AL136" i="11"/>
  <c r="AL124" i="11"/>
  <c r="AL118" i="11"/>
  <c r="AL90" i="11"/>
  <c r="AL138" i="11"/>
  <c r="AL121" i="11"/>
  <c r="AL120" i="11"/>
  <c r="AL102" i="11"/>
  <c r="AL88" i="11"/>
  <c r="AL82" i="11"/>
  <c r="AL74" i="11"/>
  <c r="AL66" i="11"/>
  <c r="AL125" i="11"/>
  <c r="AL104" i="11"/>
  <c r="AL97" i="11"/>
  <c r="AL79" i="11"/>
  <c r="AL71" i="11"/>
  <c r="AL116" i="11"/>
  <c r="AL73" i="11"/>
  <c r="AL65" i="11"/>
  <c r="AL110" i="11"/>
  <c r="AL96" i="11"/>
  <c r="AL86" i="11"/>
  <c r="AL160" i="11"/>
  <c r="AL154" i="11"/>
  <c r="AL149" i="11"/>
  <c r="AL84" i="11"/>
  <c r="AL76" i="11"/>
  <c r="AL68" i="11"/>
  <c r="AL115" i="11"/>
  <c r="AL87" i="11"/>
  <c r="AL81" i="11"/>
  <c r="AL94" i="11"/>
  <c r="AL89" i="11"/>
  <c r="AL80" i="11"/>
  <c r="AL75" i="11"/>
  <c r="AL91" i="11"/>
  <c r="AL100" i="11"/>
  <c r="AL98" i="11"/>
  <c r="AL92" i="11"/>
  <c r="AL69" i="11"/>
  <c r="AL64" i="11"/>
  <c r="AL70" i="11"/>
  <c r="AL132" i="11"/>
  <c r="AL77" i="11"/>
  <c r="AL108" i="11"/>
  <c r="AL85" i="11"/>
  <c r="AL83" i="11"/>
  <c r="AL152" i="11"/>
  <c r="AL72" i="11"/>
  <c r="AL67" i="11"/>
  <c r="AL113" i="11"/>
  <c r="AL78" i="11"/>
  <c r="T229" i="11"/>
  <c r="T232" i="11"/>
  <c r="T230" i="11"/>
  <c r="T226" i="11"/>
  <c r="T222" i="11"/>
  <c r="T216" i="11"/>
  <c r="T208" i="11"/>
  <c r="T231" i="11"/>
  <c r="T223" i="11"/>
  <c r="T218" i="11"/>
  <c r="T228" i="11"/>
  <c r="T227" i="11"/>
  <c r="T211" i="11"/>
  <c r="T209" i="11"/>
  <c r="T202" i="11"/>
  <c r="T194" i="11"/>
  <c r="T186" i="11"/>
  <c r="T178" i="11"/>
  <c r="T217" i="11"/>
  <c r="T201" i="11"/>
  <c r="T188" i="11"/>
  <c r="T225" i="11"/>
  <c r="T224" i="11"/>
  <c r="T215" i="11"/>
  <c r="T213" i="11"/>
  <c r="T212" i="11"/>
  <c r="T205" i="11"/>
  <c r="T189" i="11"/>
  <c r="T185" i="11"/>
  <c r="T182" i="11"/>
  <c r="T176" i="11"/>
  <c r="T173" i="11"/>
  <c r="T165" i="11"/>
  <c r="T157" i="11"/>
  <c r="T219" i="11"/>
  <c r="T207" i="11"/>
  <c r="T197" i="11"/>
  <c r="T198" i="11"/>
  <c r="T183" i="11"/>
  <c r="T200" i="11"/>
  <c r="T196" i="11"/>
  <c r="T195" i="11"/>
  <c r="T193" i="11"/>
  <c r="T179" i="11"/>
  <c r="T221" i="11"/>
  <c r="T220" i="11"/>
  <c r="T190" i="11"/>
  <c r="T204" i="11"/>
  <c r="T184" i="11"/>
  <c r="T174" i="11"/>
  <c r="T168" i="11"/>
  <c r="T166" i="11"/>
  <c r="T164" i="11"/>
  <c r="T214" i="11"/>
  <c r="T181" i="11"/>
  <c r="T172" i="11"/>
  <c r="T162" i="11"/>
  <c r="T206" i="11"/>
  <c r="T180" i="11"/>
  <c r="T169" i="11"/>
  <c r="T163" i="11"/>
  <c r="T158" i="11"/>
  <c r="T149" i="11"/>
  <c r="T141" i="11"/>
  <c r="T133" i="11"/>
  <c r="T125" i="11"/>
  <c r="T210" i="11"/>
  <c r="T187" i="11"/>
  <c r="T175" i="11"/>
  <c r="T151" i="11"/>
  <c r="T143" i="11"/>
  <c r="T135" i="11"/>
  <c r="T127" i="11"/>
  <c r="T170" i="11"/>
  <c r="T156" i="11"/>
  <c r="T148" i="11"/>
  <c r="T140" i="11"/>
  <c r="T132" i="11"/>
  <c r="T124" i="11"/>
  <c r="T153" i="11"/>
  <c r="T152" i="11"/>
  <c r="T131" i="11"/>
  <c r="T123" i="11"/>
  <c r="T115" i="11"/>
  <c r="T107" i="11"/>
  <c r="T99" i="11"/>
  <c r="T91" i="11"/>
  <c r="T159" i="11"/>
  <c r="T154" i="11"/>
  <c r="T120" i="11"/>
  <c r="T112" i="11"/>
  <c r="T155" i="11"/>
  <c r="T150" i="11"/>
  <c r="T137" i="11"/>
  <c r="T136" i="11"/>
  <c r="T117" i="11"/>
  <c r="T109" i="11"/>
  <c r="T101" i="11"/>
  <c r="T93" i="11"/>
  <c r="T199" i="11"/>
  <c r="T192" i="11"/>
  <c r="T138" i="11"/>
  <c r="T130" i="11"/>
  <c r="T126" i="11"/>
  <c r="T96" i="11"/>
  <c r="T167" i="11"/>
  <c r="T147" i="11"/>
  <c r="T134" i="11"/>
  <c r="T160" i="11"/>
  <c r="T128" i="11"/>
  <c r="T110" i="11"/>
  <c r="T106" i="11"/>
  <c r="T97" i="11"/>
  <c r="T88" i="11"/>
  <c r="T145" i="11"/>
  <c r="T142" i="11"/>
  <c r="T139" i="11"/>
  <c r="T113" i="11"/>
  <c r="T98" i="11"/>
  <c r="T80" i="11"/>
  <c r="T72" i="11"/>
  <c r="T64" i="11"/>
  <c r="T203" i="11"/>
  <c r="T144" i="11"/>
  <c r="T85" i="11"/>
  <c r="T77" i="11"/>
  <c r="T69" i="11"/>
  <c r="T122" i="11"/>
  <c r="T100" i="11"/>
  <c r="T95" i="11"/>
  <c r="T92" i="11"/>
  <c r="T87" i="11"/>
  <c r="T129" i="11"/>
  <c r="T171" i="11"/>
  <c r="T119" i="11"/>
  <c r="T116" i="11"/>
  <c r="T111" i="11"/>
  <c r="T104" i="11"/>
  <c r="T82" i="11"/>
  <c r="T74" i="11"/>
  <c r="T66" i="11"/>
  <c r="T79" i="11"/>
  <c r="T71" i="11"/>
  <c r="T177" i="11"/>
  <c r="T161" i="11"/>
  <c r="T146" i="11"/>
  <c r="T102" i="11"/>
  <c r="T89" i="11"/>
  <c r="T108" i="11"/>
  <c r="T86" i="11"/>
  <c r="T73" i="11"/>
  <c r="T67" i="11"/>
  <c r="T121" i="11"/>
  <c r="T78" i="11"/>
  <c r="T76" i="11"/>
  <c r="T83" i="11"/>
  <c r="T90" i="11"/>
  <c r="T114" i="11"/>
  <c r="T65" i="11"/>
  <c r="T191" i="11"/>
  <c r="T81" i="11"/>
  <c r="T75" i="11"/>
  <c r="T103" i="11"/>
  <c r="T84" i="11"/>
  <c r="T118" i="11"/>
  <c r="T94" i="11"/>
  <c r="T68" i="11"/>
  <c r="T105" i="11"/>
  <c r="T70" i="11"/>
  <c r="I230" i="11"/>
  <c r="I223" i="11"/>
  <c r="I229" i="11"/>
  <c r="I225" i="11"/>
  <c r="I222" i="11"/>
  <c r="I217" i="11"/>
  <c r="I209" i="11"/>
  <c r="I231" i="11"/>
  <c r="I227" i="11"/>
  <c r="I219" i="11"/>
  <c r="I232" i="11"/>
  <c r="I226" i="11"/>
  <c r="I203" i="11"/>
  <c r="I195" i="11"/>
  <c r="I187" i="11"/>
  <c r="I179" i="11"/>
  <c r="I216" i="11"/>
  <c r="I211" i="11"/>
  <c r="I204" i="11"/>
  <c r="I202" i="11"/>
  <c r="I200" i="11"/>
  <c r="I207" i="11"/>
  <c r="I196" i="11"/>
  <c r="I194" i="11"/>
  <c r="I192" i="11"/>
  <c r="I221" i="11"/>
  <c r="I213" i="11"/>
  <c r="I212" i="11"/>
  <c r="I205" i="11"/>
  <c r="I224" i="11"/>
  <c r="I215" i="11"/>
  <c r="I228" i="11"/>
  <c r="I210" i="11"/>
  <c r="I189" i="11"/>
  <c r="I184" i="11"/>
  <c r="I220" i="11"/>
  <c r="I185" i="11"/>
  <c r="I175" i="11"/>
  <c r="I166" i="11"/>
  <c r="I158" i="11"/>
  <c r="I198" i="11"/>
  <c r="I214" i="11"/>
  <c r="I193" i="11"/>
  <c r="I206" i="11"/>
  <c r="I208" i="11"/>
  <c r="I188" i="11"/>
  <c r="I186" i="11"/>
  <c r="I174" i="11"/>
  <c r="I171" i="11"/>
  <c r="I197" i="11"/>
  <c r="I161" i="11"/>
  <c r="I168" i="11"/>
  <c r="I173" i="11"/>
  <c r="I162" i="11"/>
  <c r="I199" i="11"/>
  <c r="I178" i="11"/>
  <c r="I165" i="11"/>
  <c r="I150" i="11"/>
  <c r="I142" i="11"/>
  <c r="I134" i="11"/>
  <c r="I126" i="11"/>
  <c r="I181" i="11"/>
  <c r="I172" i="11"/>
  <c r="I164" i="11"/>
  <c r="I152" i="11"/>
  <c r="I144" i="11"/>
  <c r="I136" i="11"/>
  <c r="I128" i="11"/>
  <c r="I169" i="11"/>
  <c r="I163" i="11"/>
  <c r="I149" i="11"/>
  <c r="I141" i="11"/>
  <c r="I133" i="11"/>
  <c r="I125" i="11"/>
  <c r="I201" i="11"/>
  <c r="I191" i="11"/>
  <c r="I177" i="11"/>
  <c r="I176" i="11"/>
  <c r="I154" i="11"/>
  <c r="I148" i="11"/>
  <c r="I143" i="11"/>
  <c r="I116" i="11"/>
  <c r="I108" i="11"/>
  <c r="I100" i="11"/>
  <c r="I92" i="11"/>
  <c r="I190" i="11"/>
  <c r="I182" i="11"/>
  <c r="I170" i="11"/>
  <c r="I155" i="11"/>
  <c r="I153" i="11"/>
  <c r="I132" i="11"/>
  <c r="I127" i="11"/>
  <c r="I124" i="11"/>
  <c r="I121" i="11"/>
  <c r="I113" i="11"/>
  <c r="I167" i="11"/>
  <c r="I160" i="11"/>
  <c r="I138" i="11"/>
  <c r="I118" i="11"/>
  <c r="I110" i="11"/>
  <c r="I102" i="11"/>
  <c r="I94" i="11"/>
  <c r="I218" i="11"/>
  <c r="I180" i="11"/>
  <c r="I157" i="11"/>
  <c r="I156" i="11"/>
  <c r="I151" i="11"/>
  <c r="I139" i="11"/>
  <c r="I137" i="11"/>
  <c r="I135" i="11"/>
  <c r="I114" i="11"/>
  <c r="I109" i="11"/>
  <c r="I120" i="11"/>
  <c r="I146" i="11"/>
  <c r="I145" i="11"/>
  <c r="I123" i="11"/>
  <c r="I107" i="11"/>
  <c r="I103" i="11"/>
  <c r="I97" i="11"/>
  <c r="I89" i="11"/>
  <c r="I129" i="11"/>
  <c r="I81" i="11"/>
  <c r="I73" i="11"/>
  <c r="I65" i="11"/>
  <c r="I98" i="11"/>
  <c r="I90" i="11"/>
  <c r="I88" i="11"/>
  <c r="I86" i="11"/>
  <c r="I78" i="11"/>
  <c r="I70" i="11"/>
  <c r="I72" i="11"/>
  <c r="I122" i="11"/>
  <c r="I105" i="11"/>
  <c r="I104" i="11"/>
  <c r="I99" i="11"/>
  <c r="I93" i="11"/>
  <c r="I91" i="11"/>
  <c r="I83" i="11"/>
  <c r="I75" i="11"/>
  <c r="I67" i="11"/>
  <c r="I159" i="11"/>
  <c r="I147" i="11"/>
  <c r="I95" i="11"/>
  <c r="I80" i="11"/>
  <c r="I64" i="11"/>
  <c r="I140" i="11"/>
  <c r="I85" i="11"/>
  <c r="I71" i="11"/>
  <c r="I82" i="11"/>
  <c r="I76" i="11"/>
  <c r="I119" i="11"/>
  <c r="I115" i="11"/>
  <c r="I87" i="11"/>
  <c r="I69" i="11"/>
  <c r="I131" i="11"/>
  <c r="I111" i="11"/>
  <c r="I77" i="11"/>
  <c r="I106" i="11"/>
  <c r="I183" i="11"/>
  <c r="I112" i="11"/>
  <c r="I96" i="11"/>
  <c r="I84" i="11"/>
  <c r="I117" i="11"/>
  <c r="I79" i="11"/>
  <c r="I130" i="11"/>
  <c r="I101" i="11"/>
  <c r="I66" i="11"/>
  <c r="I74" i="11"/>
  <c r="I68" i="11"/>
  <c r="Q230" i="11"/>
  <c r="Q225" i="11"/>
  <c r="Q223" i="11"/>
  <c r="Q232" i="11"/>
  <c r="Q217" i="11"/>
  <c r="Q209" i="11"/>
  <c r="Q227" i="11"/>
  <c r="Q216" i="11"/>
  <c r="Q203" i="11"/>
  <c r="Q195" i="11"/>
  <c r="Q187" i="11"/>
  <c r="Q179" i="11"/>
  <c r="Q229" i="11"/>
  <c r="Q210" i="11"/>
  <c r="Q231" i="11"/>
  <c r="Q220" i="11"/>
  <c r="Q219" i="11"/>
  <c r="Q185" i="11"/>
  <c r="Q218" i="11"/>
  <c r="Q214" i="11"/>
  <c r="Q213" i="11"/>
  <c r="Q206" i="11"/>
  <c r="Q224" i="11"/>
  <c r="Q222" i="11"/>
  <c r="Q211" i="11"/>
  <c r="Q199" i="11"/>
  <c r="Q196" i="11"/>
  <c r="Q188" i="11"/>
  <c r="Q207" i="11"/>
  <c r="Q201" i="11"/>
  <c r="Q197" i="11"/>
  <c r="Q193" i="11"/>
  <c r="Q184" i="11"/>
  <c r="Q175" i="11"/>
  <c r="Q166" i="11"/>
  <c r="Q158" i="11"/>
  <c r="Q191" i="11"/>
  <c r="Q182" i="11"/>
  <c r="Q181" i="11"/>
  <c r="Q177" i="11"/>
  <c r="Q212" i="11"/>
  <c r="Q208" i="11"/>
  <c r="Q192" i="11"/>
  <c r="Q189" i="11"/>
  <c r="Q205" i="11"/>
  <c r="Q228" i="11"/>
  <c r="Q200" i="11"/>
  <c r="Q198" i="11"/>
  <c r="Q183" i="11"/>
  <c r="Q180" i="11"/>
  <c r="Q226" i="11"/>
  <c r="Q186" i="11"/>
  <c r="Q176" i="11"/>
  <c r="Q171" i="11"/>
  <c r="Q159" i="11"/>
  <c r="Q221" i="11"/>
  <c r="Q202" i="11"/>
  <c r="Q161" i="11"/>
  <c r="Q172" i="11"/>
  <c r="Q162" i="11"/>
  <c r="Q160" i="11"/>
  <c r="Q204" i="11"/>
  <c r="Q167" i="11"/>
  <c r="Q150" i="11"/>
  <c r="Q142" i="11"/>
  <c r="Q134" i="11"/>
  <c r="Q126" i="11"/>
  <c r="Q152" i="11"/>
  <c r="Q144" i="11"/>
  <c r="Q136" i="11"/>
  <c r="Q128" i="11"/>
  <c r="Q215" i="11"/>
  <c r="Q174" i="11"/>
  <c r="Q149" i="11"/>
  <c r="Q141" i="11"/>
  <c r="Q133" i="11"/>
  <c r="Q125" i="11"/>
  <c r="Q173" i="11"/>
  <c r="Q145" i="11"/>
  <c r="Q135" i="11"/>
  <c r="Q130" i="11"/>
  <c r="Q116" i="11"/>
  <c r="Q108" i="11"/>
  <c r="Q100" i="11"/>
  <c r="Q92" i="11"/>
  <c r="Q168" i="11"/>
  <c r="Q163" i="11"/>
  <c r="Q147" i="11"/>
  <c r="Q129" i="11"/>
  <c r="Q121" i="11"/>
  <c r="Q113" i="11"/>
  <c r="Q194" i="11"/>
  <c r="Q164" i="11"/>
  <c r="Q154" i="11"/>
  <c r="Q148" i="11"/>
  <c r="Q131" i="11"/>
  <c r="Q118" i="11"/>
  <c r="Q110" i="11"/>
  <c r="Q102" i="11"/>
  <c r="Q94" i="11"/>
  <c r="Q165" i="11"/>
  <c r="Q153" i="11"/>
  <c r="Q143" i="11"/>
  <c r="Q132" i="11"/>
  <c r="Q169" i="11"/>
  <c r="Q105" i="11"/>
  <c r="Q95" i="11"/>
  <c r="Q156" i="11"/>
  <c r="Q139" i="11"/>
  <c r="Q115" i="11"/>
  <c r="Q140" i="11"/>
  <c r="Q119" i="11"/>
  <c r="Q114" i="11"/>
  <c r="Q109" i="11"/>
  <c r="Q96" i="11"/>
  <c r="Q89" i="11"/>
  <c r="Q178" i="11"/>
  <c r="Q81" i="11"/>
  <c r="Q73" i="11"/>
  <c r="Q65" i="11"/>
  <c r="Q123" i="11"/>
  <c r="Q120" i="11"/>
  <c r="Q117" i="11"/>
  <c r="Q103" i="11"/>
  <c r="Q86" i="11"/>
  <c r="Q78" i="11"/>
  <c r="Q70" i="11"/>
  <c r="Q112" i="11"/>
  <c r="Q80" i="11"/>
  <c r="Q190" i="11"/>
  <c r="Q155" i="11"/>
  <c r="Q137" i="11"/>
  <c r="Q157" i="11"/>
  <c r="Q106" i="11"/>
  <c r="Q90" i="11"/>
  <c r="Q88" i="11"/>
  <c r="Q83" i="11"/>
  <c r="Q75" i="11"/>
  <c r="Q67" i="11"/>
  <c r="Q170" i="11"/>
  <c r="Q98" i="11"/>
  <c r="Q72" i="11"/>
  <c r="Q64" i="11"/>
  <c r="Q104" i="11"/>
  <c r="Q91" i="11"/>
  <c r="Q99" i="11"/>
  <c r="Q93" i="11"/>
  <c r="Q87" i="11"/>
  <c r="Q71" i="11"/>
  <c r="Q66" i="11"/>
  <c r="Q77" i="11"/>
  <c r="Q107" i="11"/>
  <c r="Q82" i="11"/>
  <c r="Q76" i="11"/>
  <c r="Q146" i="11"/>
  <c r="Q127" i="11"/>
  <c r="Q79" i="11"/>
  <c r="Q74" i="11"/>
  <c r="Q68" i="11"/>
  <c r="Q138" i="11"/>
  <c r="Q122" i="11"/>
  <c r="Q85" i="11"/>
  <c r="Q124" i="11"/>
  <c r="Q111" i="11"/>
  <c r="Q101" i="11"/>
  <c r="Q84" i="11"/>
  <c r="Q97" i="11"/>
  <c r="Q151" i="11"/>
  <c r="Q69" i="11"/>
  <c r="AO230" i="11"/>
  <c r="AO227" i="11"/>
  <c r="AO221" i="11"/>
  <c r="AO217" i="11"/>
  <c r="AO209" i="11"/>
  <c r="AO218" i="11"/>
  <c r="AO225" i="11"/>
  <c r="AO224" i="11"/>
  <c r="AO223" i="11"/>
  <c r="AO214" i="11"/>
  <c r="AO203" i="11"/>
  <c r="AO195" i="11"/>
  <c r="AO187" i="11"/>
  <c r="AO179" i="11"/>
  <c r="AO205" i="11"/>
  <c r="AO199" i="11"/>
  <c r="AO216" i="11"/>
  <c r="AO201" i="11"/>
  <c r="AO191" i="11"/>
  <c r="AO229" i="11"/>
  <c r="AO228" i="11"/>
  <c r="AO213" i="11"/>
  <c r="AO202" i="11"/>
  <c r="AO211" i="11"/>
  <c r="AO210" i="11"/>
  <c r="AO232" i="11"/>
  <c r="AO231" i="11"/>
  <c r="AO196" i="11"/>
  <c r="AO193" i="11"/>
  <c r="AO185" i="11"/>
  <c r="AO183" i="11"/>
  <c r="AO212" i="11"/>
  <c r="AO208" i="11"/>
  <c r="AO197" i="11"/>
  <c r="AO186" i="11"/>
  <c r="AO174" i="11"/>
  <c r="AO166" i="11"/>
  <c r="AO158" i="11"/>
  <c r="AO206" i="11"/>
  <c r="AO200" i="11"/>
  <c r="AO219" i="11"/>
  <c r="AO207" i="11"/>
  <c r="AO194" i="11"/>
  <c r="AO175" i="11"/>
  <c r="AO226" i="11"/>
  <c r="AO222" i="11"/>
  <c r="AO182" i="11"/>
  <c r="AO204" i="11"/>
  <c r="AO190" i="11"/>
  <c r="AO188" i="11"/>
  <c r="AO180" i="11"/>
  <c r="AO170" i="11"/>
  <c r="AO192" i="11"/>
  <c r="AO184" i="11"/>
  <c r="AO178" i="11"/>
  <c r="AO215" i="11"/>
  <c r="AO176" i="11"/>
  <c r="AO172" i="11"/>
  <c r="AO167" i="11"/>
  <c r="AO165" i="11"/>
  <c r="AO163" i="11"/>
  <c r="AO189" i="11"/>
  <c r="AO181" i="11"/>
  <c r="AO161" i="11"/>
  <c r="AO171" i="11"/>
  <c r="AO169" i="11"/>
  <c r="AO164" i="11"/>
  <c r="AO159" i="11"/>
  <c r="AO150" i="11"/>
  <c r="AO142" i="11"/>
  <c r="AO134" i="11"/>
  <c r="AO126" i="11"/>
  <c r="AO177" i="11"/>
  <c r="AO162" i="11"/>
  <c r="AO152" i="11"/>
  <c r="AO144" i="11"/>
  <c r="AO136" i="11"/>
  <c r="AO128" i="11"/>
  <c r="AO160" i="11"/>
  <c r="AO149" i="11"/>
  <c r="AO141" i="11"/>
  <c r="AO133" i="11"/>
  <c r="AO125" i="11"/>
  <c r="AO198" i="11"/>
  <c r="AO168" i="11"/>
  <c r="AO157" i="11"/>
  <c r="AO129" i="11"/>
  <c r="AO116" i="11"/>
  <c r="AO108" i="11"/>
  <c r="AO100" i="11"/>
  <c r="AO92" i="11"/>
  <c r="AO154" i="11"/>
  <c r="AO148" i="11"/>
  <c r="AO135" i="11"/>
  <c r="AO124" i="11"/>
  <c r="AO121" i="11"/>
  <c r="AO113" i="11"/>
  <c r="AO220" i="11"/>
  <c r="AO153" i="11"/>
  <c r="AO147" i="11"/>
  <c r="AO132" i="11"/>
  <c r="AO118" i="11"/>
  <c r="AO110" i="11"/>
  <c r="AO102" i="11"/>
  <c r="AO94" i="11"/>
  <c r="AO138" i="11"/>
  <c r="AO131" i="11"/>
  <c r="AO173" i="11"/>
  <c r="AO140" i="11"/>
  <c r="AO139" i="11"/>
  <c r="AO114" i="11"/>
  <c r="AO109" i="11"/>
  <c r="AO137" i="11"/>
  <c r="AO127" i="11"/>
  <c r="AO120" i="11"/>
  <c r="AO115" i="11"/>
  <c r="AO104" i="11"/>
  <c r="AO103" i="11"/>
  <c r="AO97" i="11"/>
  <c r="AO89" i="11"/>
  <c r="AO151" i="11"/>
  <c r="AO146" i="11"/>
  <c r="AO143" i="11"/>
  <c r="AO119" i="11"/>
  <c r="AO112" i="11"/>
  <c r="AO101" i="11"/>
  <c r="AO99" i="11"/>
  <c r="AO95" i="11"/>
  <c r="AO81" i="11"/>
  <c r="AO73" i="11"/>
  <c r="AO65" i="11"/>
  <c r="AO123" i="11"/>
  <c r="AO87" i="11"/>
  <c r="AO86" i="11"/>
  <c r="AO78" i="11"/>
  <c r="AO70" i="11"/>
  <c r="AO111" i="11"/>
  <c r="AO80" i="11"/>
  <c r="AO156" i="11"/>
  <c r="AO122" i="11"/>
  <c r="AO96" i="11"/>
  <c r="AO83" i="11"/>
  <c r="AO75" i="11"/>
  <c r="AO67" i="11"/>
  <c r="AO105" i="11"/>
  <c r="AO98" i="11"/>
  <c r="AO72" i="11"/>
  <c r="AO64" i="11"/>
  <c r="AO155" i="11"/>
  <c r="AO88" i="11"/>
  <c r="AO84" i="11"/>
  <c r="AO69" i="11"/>
  <c r="AO74" i="11"/>
  <c r="AO68" i="11"/>
  <c r="AO90" i="11"/>
  <c r="AO117" i="11"/>
  <c r="AO82" i="11"/>
  <c r="AO76" i="11"/>
  <c r="AO130" i="11"/>
  <c r="AO93" i="11"/>
  <c r="AO71" i="11"/>
  <c r="AO66" i="11"/>
  <c r="AO145" i="11"/>
  <c r="AO106" i="11"/>
  <c r="AO91" i="11"/>
  <c r="AO77" i="11"/>
  <c r="AO79" i="11"/>
  <c r="AO107" i="11"/>
  <c r="AO85" i="11"/>
  <c r="G60" i="2"/>
  <c r="AK62" i="11"/>
  <c r="R227" i="11"/>
  <c r="R222" i="11"/>
  <c r="R214" i="11"/>
  <c r="R219" i="11"/>
  <c r="R220" i="11"/>
  <c r="R217" i="11"/>
  <c r="R200" i="11"/>
  <c r="R192" i="11"/>
  <c r="R184" i="11"/>
  <c r="R176" i="11"/>
  <c r="R224" i="11"/>
  <c r="R204" i="11"/>
  <c r="R202" i="11"/>
  <c r="R226" i="11"/>
  <c r="R218" i="11"/>
  <c r="R207" i="11"/>
  <c r="R196" i="11"/>
  <c r="R194" i="11"/>
  <c r="R230" i="11"/>
  <c r="R228" i="11"/>
  <c r="R201" i="11"/>
  <c r="R231" i="11"/>
  <c r="R221" i="11"/>
  <c r="R197" i="11"/>
  <c r="R195" i="11"/>
  <c r="R193" i="11"/>
  <c r="R213" i="11"/>
  <c r="R209" i="11"/>
  <c r="R203" i="11"/>
  <c r="R189" i="11"/>
  <c r="R171" i="11"/>
  <c r="R163" i="11"/>
  <c r="R229" i="11"/>
  <c r="R216" i="11"/>
  <c r="R210" i="11"/>
  <c r="R187" i="11"/>
  <c r="R185" i="11"/>
  <c r="R178" i="11"/>
  <c r="R190" i="11"/>
  <c r="R182" i="11"/>
  <c r="R198" i="11"/>
  <c r="R183" i="11"/>
  <c r="R223" i="11"/>
  <c r="R199" i="11"/>
  <c r="R181" i="11"/>
  <c r="R174" i="11"/>
  <c r="R232" i="11"/>
  <c r="R206" i="11"/>
  <c r="R225" i="11"/>
  <c r="R215" i="11"/>
  <c r="R212" i="11"/>
  <c r="R208" i="11"/>
  <c r="R191" i="11"/>
  <c r="R186" i="11"/>
  <c r="R211" i="11"/>
  <c r="R161" i="11"/>
  <c r="R170" i="11"/>
  <c r="R168" i="11"/>
  <c r="R188" i="11"/>
  <c r="R179" i="11"/>
  <c r="R173" i="11"/>
  <c r="R160" i="11"/>
  <c r="R159" i="11"/>
  <c r="R155" i="11"/>
  <c r="R147" i="11"/>
  <c r="R139" i="11"/>
  <c r="R131" i="11"/>
  <c r="R180" i="11"/>
  <c r="R177" i="11"/>
  <c r="R166" i="11"/>
  <c r="R162" i="11"/>
  <c r="R158" i="11"/>
  <c r="R149" i="11"/>
  <c r="R141" i="11"/>
  <c r="R133" i="11"/>
  <c r="R175" i="11"/>
  <c r="R165" i="11"/>
  <c r="R154" i="11"/>
  <c r="R146" i="11"/>
  <c r="R138" i="11"/>
  <c r="R130" i="11"/>
  <c r="R205" i="11"/>
  <c r="R129" i="11"/>
  <c r="R126" i="11"/>
  <c r="R121" i="11"/>
  <c r="R113" i="11"/>
  <c r="R105" i="11"/>
  <c r="R97" i="11"/>
  <c r="R164" i="11"/>
  <c r="R152" i="11"/>
  <c r="R148" i="11"/>
  <c r="R142" i="11"/>
  <c r="R118" i="11"/>
  <c r="R110" i="11"/>
  <c r="R153" i="11"/>
  <c r="R143" i="11"/>
  <c r="R132" i="11"/>
  <c r="R124" i="11"/>
  <c r="R123" i="11"/>
  <c r="R115" i="11"/>
  <c r="R107" i="11"/>
  <c r="R99" i="11"/>
  <c r="R91" i="11"/>
  <c r="R172" i="11"/>
  <c r="R169" i="11"/>
  <c r="R136" i="11"/>
  <c r="R156" i="11"/>
  <c r="R150" i="11"/>
  <c r="R102" i="11"/>
  <c r="R140" i="11"/>
  <c r="R119" i="11"/>
  <c r="R114" i="11"/>
  <c r="R109" i="11"/>
  <c r="R108" i="11"/>
  <c r="R167" i="11"/>
  <c r="R157" i="11"/>
  <c r="R151" i="11"/>
  <c r="R120" i="11"/>
  <c r="R144" i="11"/>
  <c r="R137" i="11"/>
  <c r="R125" i="11"/>
  <c r="R117" i="11"/>
  <c r="R103" i="11"/>
  <c r="R94" i="11"/>
  <c r="R86" i="11"/>
  <c r="R78" i="11"/>
  <c r="R70" i="11"/>
  <c r="R134" i="11"/>
  <c r="R106" i="11"/>
  <c r="R96" i="11"/>
  <c r="R90" i="11"/>
  <c r="R88" i="11"/>
  <c r="R83" i="11"/>
  <c r="R75" i="11"/>
  <c r="R67" i="11"/>
  <c r="R85" i="11"/>
  <c r="R116" i="11"/>
  <c r="R111" i="11"/>
  <c r="R93" i="11"/>
  <c r="R112" i="11"/>
  <c r="R98" i="11"/>
  <c r="R80" i="11"/>
  <c r="R72" i="11"/>
  <c r="R64" i="11"/>
  <c r="R145" i="11"/>
  <c r="R104" i="11"/>
  <c r="R77" i="11"/>
  <c r="R69" i="11"/>
  <c r="R100" i="11"/>
  <c r="R95" i="11"/>
  <c r="R65" i="11"/>
  <c r="R127" i="11"/>
  <c r="R92" i="11"/>
  <c r="R79" i="11"/>
  <c r="R74" i="11"/>
  <c r="R68" i="11"/>
  <c r="R101" i="11"/>
  <c r="R135" i="11"/>
  <c r="R128" i="11"/>
  <c r="R122" i="11"/>
  <c r="R73" i="11"/>
  <c r="R82" i="11"/>
  <c r="R76" i="11"/>
  <c r="R89" i="11"/>
  <c r="R81" i="11"/>
  <c r="R87" i="11"/>
  <c r="R71" i="11"/>
  <c r="R66" i="11"/>
  <c r="R84" i="11"/>
  <c r="BD225" i="11"/>
  <c r="BD232" i="11"/>
  <c r="BD228" i="11"/>
  <c r="BD231" i="11"/>
  <c r="BD224" i="11"/>
  <c r="BD220" i="11"/>
  <c r="BD212" i="11"/>
  <c r="BD230" i="11"/>
  <c r="BD227" i="11"/>
  <c r="BD222" i="11"/>
  <c r="BD221" i="11"/>
  <c r="BD219" i="11"/>
  <c r="BD211" i="11"/>
  <c r="BD207" i="11"/>
  <c r="BD206" i="11"/>
  <c r="BD198" i="11"/>
  <c r="BD190" i="11"/>
  <c r="BD182" i="11"/>
  <c r="BD174" i="11"/>
  <c r="BD216" i="11"/>
  <c r="BD215" i="11"/>
  <c r="BD203" i="11"/>
  <c r="BD200" i="11"/>
  <c r="BD195" i="11"/>
  <c r="BD223" i="11"/>
  <c r="BD213" i="11"/>
  <c r="BD199" i="11"/>
  <c r="BD197" i="11"/>
  <c r="BD188" i="11"/>
  <c r="BD184" i="11"/>
  <c r="BD180" i="11"/>
  <c r="BD178" i="11"/>
  <c r="BD176" i="11"/>
  <c r="BD169" i="11"/>
  <c r="BD161" i="11"/>
  <c r="BD218" i="11"/>
  <c r="BD209" i="11"/>
  <c r="BD193" i="11"/>
  <c r="BD192" i="11"/>
  <c r="BD201" i="11"/>
  <c r="BD186" i="11"/>
  <c r="BD191" i="11"/>
  <c r="BD217" i="11"/>
  <c r="BD214" i="11"/>
  <c r="BD189" i="11"/>
  <c r="BD185" i="11"/>
  <c r="BD229" i="11"/>
  <c r="BD204" i="11"/>
  <c r="BD202" i="11"/>
  <c r="BD183" i="11"/>
  <c r="BD170" i="11"/>
  <c r="BD168" i="11"/>
  <c r="BD162" i="11"/>
  <c r="BD205" i="11"/>
  <c r="BD187" i="11"/>
  <c r="BD173" i="11"/>
  <c r="BD164" i="11"/>
  <c r="BD167" i="11"/>
  <c r="BD165" i="11"/>
  <c r="BD163" i="11"/>
  <c r="BD171" i="11"/>
  <c r="BD153" i="11"/>
  <c r="BD145" i="11"/>
  <c r="BD137" i="11"/>
  <c r="BD129" i="11"/>
  <c r="BD226" i="11"/>
  <c r="BD181" i="11"/>
  <c r="BD179" i="11"/>
  <c r="BD155" i="11"/>
  <c r="BD147" i="11"/>
  <c r="BD139" i="11"/>
  <c r="BD131" i="11"/>
  <c r="BD172" i="11"/>
  <c r="BD152" i="11"/>
  <c r="BD144" i="11"/>
  <c r="BD136" i="11"/>
  <c r="BD128" i="11"/>
  <c r="BD208" i="11"/>
  <c r="BD160" i="11"/>
  <c r="BD154" i="11"/>
  <c r="BD149" i="11"/>
  <c r="BD148" i="11"/>
  <c r="BD142" i="11"/>
  <c r="BD135" i="11"/>
  <c r="BD119" i="11"/>
  <c r="BD111" i="11"/>
  <c r="BD103" i="11"/>
  <c r="BD95" i="11"/>
  <c r="BD159" i="11"/>
  <c r="BD132" i="11"/>
  <c r="BD116" i="11"/>
  <c r="BD108" i="11"/>
  <c r="BD210" i="11"/>
  <c r="BD175" i="11"/>
  <c r="BD138" i="11"/>
  <c r="BD133" i="11"/>
  <c r="BD126" i="11"/>
  <c r="BD123" i="11"/>
  <c r="BD121" i="11"/>
  <c r="BD113" i="11"/>
  <c r="BD105" i="11"/>
  <c r="BD97" i="11"/>
  <c r="BD150" i="11"/>
  <c r="BD143" i="11"/>
  <c r="BD196" i="11"/>
  <c r="BD177" i="11"/>
  <c r="BD146" i="11"/>
  <c r="BD114" i="11"/>
  <c r="BD109" i="11"/>
  <c r="BD101" i="11"/>
  <c r="BD98" i="11"/>
  <c r="BD158" i="11"/>
  <c r="BD130" i="11"/>
  <c r="BD120" i="11"/>
  <c r="BD115" i="11"/>
  <c r="BD110" i="11"/>
  <c r="BD156" i="11"/>
  <c r="BD102" i="11"/>
  <c r="BD99" i="11"/>
  <c r="BD134" i="11"/>
  <c r="BD124" i="11"/>
  <c r="BD106" i="11"/>
  <c r="BD96" i="11"/>
  <c r="BD88" i="11"/>
  <c r="BD84" i="11"/>
  <c r="BD76" i="11"/>
  <c r="BD68" i="11"/>
  <c r="BD112" i="11"/>
  <c r="BD104" i="11"/>
  <c r="BD94" i="11"/>
  <c r="BD81" i="11"/>
  <c r="BD73" i="11"/>
  <c r="BD65" i="11"/>
  <c r="BD118" i="11"/>
  <c r="BD91" i="11"/>
  <c r="BD90" i="11"/>
  <c r="BD75" i="11"/>
  <c r="BD67" i="11"/>
  <c r="BD100" i="11"/>
  <c r="BD166" i="11"/>
  <c r="BD157" i="11"/>
  <c r="BD86" i="11"/>
  <c r="BD78" i="11"/>
  <c r="BD70" i="11"/>
  <c r="BD140" i="11"/>
  <c r="BD127" i="11"/>
  <c r="BD125" i="11"/>
  <c r="BD122" i="11"/>
  <c r="BD92" i="11"/>
  <c r="BD89" i="11"/>
  <c r="BD83" i="11"/>
  <c r="BD141" i="11"/>
  <c r="BD87" i="11"/>
  <c r="BD85" i="11"/>
  <c r="BD79" i="11"/>
  <c r="BD74" i="11"/>
  <c r="BD64" i="11"/>
  <c r="BD151" i="11"/>
  <c r="BD69" i="11"/>
  <c r="BD77" i="11"/>
  <c r="BD117" i="11"/>
  <c r="BD72" i="11"/>
  <c r="BD71" i="11"/>
  <c r="BD66" i="11"/>
  <c r="BD194" i="11"/>
  <c r="BD107" i="11"/>
  <c r="BD93" i="11"/>
  <c r="BD80" i="11"/>
  <c r="BD82" i="11"/>
  <c r="P220" i="11"/>
  <c r="P203" i="11"/>
  <c r="P230" i="11"/>
  <c r="P229" i="11"/>
  <c r="P221" i="11"/>
  <c r="P137" i="11"/>
  <c r="P146" i="11"/>
  <c r="P103" i="11"/>
  <c r="P95" i="11"/>
  <c r="P143" i="11"/>
  <c r="P76" i="11"/>
  <c r="P73" i="11"/>
  <c r="P67" i="11"/>
  <c r="P86" i="11"/>
  <c r="P80" i="11"/>
  <c r="P77" i="11"/>
  <c r="P160" i="11"/>
  <c r="G25" i="2" l="1"/>
  <c r="P91" i="11"/>
  <c r="P170" i="11"/>
  <c r="P128" i="11"/>
  <c r="P161" i="11"/>
  <c r="P82" i="11"/>
  <c r="P93" i="11"/>
  <c r="P158" i="11"/>
  <c r="P211" i="11"/>
  <c r="P89" i="11"/>
  <c r="P98" i="11"/>
  <c r="P162" i="11"/>
  <c r="P214" i="11"/>
  <c r="P71" i="11"/>
  <c r="P99" i="11"/>
  <c r="P139" i="11"/>
  <c r="P218" i="11"/>
  <c r="P106" i="11"/>
  <c r="P112" i="11"/>
  <c r="P147" i="11"/>
  <c r="P200" i="11"/>
  <c r="P96" i="11"/>
  <c r="P148" i="11"/>
  <c r="P168" i="11"/>
  <c r="P216" i="11"/>
  <c r="P117" i="11"/>
  <c r="P154" i="11"/>
  <c r="P164" i="11"/>
  <c r="P232" i="11"/>
  <c r="P118" i="11"/>
  <c r="P120" i="11"/>
  <c r="P149" i="11"/>
  <c r="P202" i="11"/>
  <c r="P199" i="11"/>
  <c r="P85" i="11"/>
  <c r="P123" i="11"/>
  <c r="P116" i="11"/>
  <c r="P209" i="11"/>
  <c r="P219" i="11"/>
  <c r="P104" i="11"/>
  <c r="P186" i="11"/>
  <c r="P179" i="11"/>
  <c r="P210" i="11"/>
  <c r="P226" i="11"/>
  <c r="N210" i="11"/>
  <c r="N73" i="11"/>
  <c r="N227" i="11"/>
  <c r="N81" i="11"/>
  <c r="N105" i="11"/>
  <c r="N122" i="11"/>
  <c r="N126" i="11"/>
  <c r="N134" i="11"/>
  <c r="N113" i="11"/>
  <c r="N151" i="11"/>
  <c r="N112" i="11"/>
  <c r="N207" i="11"/>
  <c r="G180" i="11"/>
  <c r="G184" i="11"/>
  <c r="G211" i="11"/>
  <c r="G227" i="11"/>
  <c r="BA179" i="11"/>
  <c r="P66" i="11"/>
  <c r="P81" i="11"/>
  <c r="P108" i="11"/>
  <c r="P129" i="11"/>
  <c r="P169" i="11"/>
  <c r="P182" i="11"/>
  <c r="AF66" i="11"/>
  <c r="AF175" i="11"/>
  <c r="AF75" i="11"/>
  <c r="AF101" i="11"/>
  <c r="AF105" i="11"/>
  <c r="AF142" i="11"/>
  <c r="AF160" i="11"/>
  <c r="AF210" i="11"/>
  <c r="AF195" i="11"/>
  <c r="AF223" i="11"/>
  <c r="N160" i="11"/>
  <c r="V228" i="11"/>
  <c r="P145" i="11"/>
  <c r="P87" i="11"/>
  <c r="P127" i="11"/>
  <c r="P126" i="11"/>
  <c r="P183" i="11"/>
  <c r="P224" i="11"/>
  <c r="N156" i="11"/>
  <c r="N221" i="11"/>
  <c r="P69" i="11"/>
  <c r="P134" i="11"/>
  <c r="P130" i="11"/>
  <c r="P153" i="11"/>
  <c r="P205" i="11"/>
  <c r="P228" i="11"/>
  <c r="N98" i="11"/>
  <c r="N174" i="11"/>
  <c r="P114" i="11"/>
  <c r="P72" i="11"/>
  <c r="P151" i="11"/>
  <c r="P135" i="11"/>
  <c r="P163" i="11"/>
  <c r="P196" i="11"/>
  <c r="P225" i="11"/>
  <c r="AF88" i="11"/>
  <c r="AF157" i="11"/>
  <c r="AF65" i="11"/>
  <c r="AF130" i="11"/>
  <c r="AF156" i="11"/>
  <c r="AF136" i="11"/>
  <c r="AF180" i="11"/>
  <c r="AF185" i="11"/>
  <c r="AF199" i="11"/>
  <c r="AF230" i="11"/>
  <c r="N120" i="11"/>
  <c r="N228" i="11"/>
  <c r="N67" i="11"/>
  <c r="N177" i="11"/>
  <c r="N130" i="11"/>
  <c r="P79" i="11"/>
  <c r="P100" i="11"/>
  <c r="P84" i="11"/>
  <c r="P175" i="11"/>
  <c r="P136" i="11"/>
  <c r="P176" i="11"/>
  <c r="P231" i="11"/>
  <c r="P190" i="11"/>
  <c r="BA69" i="11"/>
  <c r="V140" i="11"/>
  <c r="N88" i="11"/>
  <c r="N131" i="11"/>
  <c r="N192" i="11"/>
  <c r="P109" i="11"/>
  <c r="P101" i="11"/>
  <c r="P144" i="11"/>
  <c r="P184" i="11"/>
  <c r="P192" i="11"/>
  <c r="P223" i="11"/>
  <c r="BA77" i="11"/>
  <c r="V106" i="11"/>
  <c r="N64" i="11"/>
  <c r="N152" i="11"/>
  <c r="N211" i="11"/>
  <c r="N158" i="11"/>
  <c r="N139" i="11"/>
  <c r="N232" i="11"/>
  <c r="N175" i="11"/>
  <c r="N69" i="11"/>
  <c r="N202" i="11"/>
  <c r="P110" i="11"/>
  <c r="P97" i="11"/>
  <c r="P133" i="11"/>
  <c r="P90" i="11"/>
  <c r="P107" i="11"/>
  <c r="P105" i="11"/>
  <c r="P152" i="11"/>
  <c r="P197" i="11"/>
  <c r="P194" i="11"/>
  <c r="P212" i="11"/>
  <c r="BA85" i="11"/>
  <c r="V114" i="11"/>
  <c r="N110" i="11"/>
  <c r="N95" i="11"/>
  <c r="N201" i="11"/>
  <c r="V127" i="11"/>
  <c r="V135" i="11"/>
  <c r="P64" i="11"/>
  <c r="P92" i="11"/>
  <c r="P83" i="11"/>
  <c r="P75" i="11"/>
  <c r="P157" i="11"/>
  <c r="P181" i="11"/>
  <c r="P185" i="11"/>
  <c r="P166" i="11"/>
  <c r="P159" i="11"/>
  <c r="P201" i="11"/>
  <c r="P204" i="11"/>
  <c r="P227" i="11"/>
  <c r="AF122" i="11"/>
  <c r="AF74" i="11"/>
  <c r="AF187" i="11"/>
  <c r="AF87" i="11"/>
  <c r="AF104" i="11"/>
  <c r="AF113" i="11"/>
  <c r="AF111" i="11"/>
  <c r="AF131" i="11"/>
  <c r="AF165" i="11"/>
  <c r="AF189" i="11"/>
  <c r="AF215" i="11"/>
  <c r="AF174" i="11"/>
  <c r="V160" i="11"/>
  <c r="P167" i="11"/>
  <c r="P132" i="11"/>
  <c r="P88" i="11"/>
  <c r="P65" i="11"/>
  <c r="P165" i="11"/>
  <c r="P193" i="11"/>
  <c r="P217" i="11"/>
  <c r="P131" i="11"/>
  <c r="P171" i="11"/>
  <c r="P213" i="11"/>
  <c r="P207" i="11"/>
  <c r="P174" i="11"/>
  <c r="AF164" i="11"/>
  <c r="AF79" i="11"/>
  <c r="AF70" i="11"/>
  <c r="AF89" i="11"/>
  <c r="AF110" i="11"/>
  <c r="AF121" i="11"/>
  <c r="AF119" i="11"/>
  <c r="AF139" i="11"/>
  <c r="AF167" i="11"/>
  <c r="AF192" i="11"/>
  <c r="AF191" i="11"/>
  <c r="AF182" i="11"/>
  <c r="V83" i="11"/>
  <c r="V182" i="11"/>
  <c r="V122" i="11"/>
  <c r="V133" i="11"/>
  <c r="V65" i="11"/>
  <c r="V193" i="11"/>
  <c r="V73" i="11"/>
  <c r="V224" i="11"/>
  <c r="P122" i="11"/>
  <c r="P124" i="11"/>
  <c r="P172" i="11"/>
  <c r="P94" i="11"/>
  <c r="P115" i="11"/>
  <c r="P113" i="11"/>
  <c r="P111" i="11"/>
  <c r="P155" i="11"/>
  <c r="P178" i="11"/>
  <c r="P177" i="11"/>
  <c r="P187" i="11"/>
  <c r="P198" i="11"/>
  <c r="V99" i="11"/>
  <c r="V225" i="11"/>
  <c r="P141" i="11"/>
  <c r="P102" i="11"/>
  <c r="P70" i="11"/>
  <c r="P125" i="11"/>
  <c r="P156" i="11"/>
  <c r="P121" i="11"/>
  <c r="P119" i="11"/>
  <c r="P173" i="11"/>
  <c r="P180" i="11"/>
  <c r="P188" i="11"/>
  <c r="P189" i="11"/>
  <c r="P206" i="11"/>
  <c r="V105" i="11"/>
  <c r="V207" i="11"/>
  <c r="P74" i="11"/>
  <c r="P138" i="11"/>
  <c r="P78" i="11"/>
  <c r="P68" i="11"/>
  <c r="P150" i="11"/>
  <c r="P142" i="11"/>
  <c r="P140" i="11"/>
  <c r="P208" i="11"/>
  <c r="P215" i="11"/>
  <c r="P195" i="11"/>
  <c r="P191" i="11"/>
  <c r="BA73" i="11"/>
  <c r="AF96" i="11"/>
  <c r="AF90" i="11"/>
  <c r="AF67" i="11"/>
  <c r="AF76" i="11"/>
  <c r="AF120" i="11"/>
  <c r="AF158" i="11"/>
  <c r="AF162" i="11"/>
  <c r="AF145" i="11"/>
  <c r="AF200" i="11"/>
  <c r="AF169" i="11"/>
  <c r="AF226" i="11"/>
  <c r="V118" i="11"/>
  <c r="V217" i="11"/>
  <c r="V138" i="11"/>
  <c r="V67" i="11"/>
  <c r="V155" i="11"/>
  <c r="V210" i="11"/>
  <c r="V159" i="11"/>
  <c r="V112" i="11"/>
  <c r="V230" i="11"/>
  <c r="V94" i="11"/>
  <c r="V149" i="11"/>
  <c r="V134" i="11"/>
  <c r="V167" i="11"/>
  <c r="V81" i="11"/>
  <c r="V162" i="11"/>
  <c r="V142" i="11"/>
  <c r="V120" i="11"/>
  <c r="V150" i="11"/>
  <c r="V202" i="11"/>
  <c r="G49" i="2"/>
  <c r="G48" i="2" s="1"/>
  <c r="BA160" i="11"/>
  <c r="V132" i="11"/>
  <c r="V128" i="11"/>
  <c r="V153" i="11"/>
  <c r="V216" i="11"/>
  <c r="N71" i="11"/>
  <c r="N128" i="11"/>
  <c r="N194" i="11"/>
  <c r="V183" i="11"/>
  <c r="V152" i="11"/>
  <c r="V209" i="11"/>
  <c r="V72" i="11"/>
  <c r="V126" i="11"/>
  <c r="BA163" i="11"/>
  <c r="V201" i="11"/>
  <c r="V131" i="11"/>
  <c r="V157" i="11"/>
  <c r="V213" i="11"/>
  <c r="N79" i="11"/>
  <c r="N161" i="11"/>
  <c r="N199" i="11"/>
  <c r="V107" i="11"/>
  <c r="V146" i="11"/>
  <c r="V218" i="11"/>
  <c r="V174" i="11"/>
  <c r="BA120" i="11"/>
  <c r="V124" i="11"/>
  <c r="BA165" i="11"/>
  <c r="V68" i="11"/>
  <c r="V141" i="11"/>
  <c r="V171" i="11"/>
  <c r="V215" i="11"/>
  <c r="N89" i="11"/>
  <c r="N178" i="11"/>
  <c r="N187" i="11"/>
  <c r="V76" i="11"/>
  <c r="V156" i="11"/>
  <c r="V186" i="11"/>
  <c r="V123" i="11"/>
  <c r="V84" i="11"/>
  <c r="V79" i="11"/>
  <c r="V98" i="11"/>
  <c r="V170" i="11"/>
  <c r="V158" i="11"/>
  <c r="V169" i="11"/>
  <c r="V151" i="11"/>
  <c r="V226" i="11"/>
  <c r="V190" i="11"/>
  <c r="V212" i="11"/>
  <c r="V227" i="11"/>
  <c r="V163" i="11"/>
  <c r="V90" i="11"/>
  <c r="V144" i="11"/>
  <c r="V164" i="11"/>
  <c r="V184" i="11"/>
  <c r="V208" i="11"/>
  <c r="V77" i="11"/>
  <c r="V85" i="11"/>
  <c r="V89" i="11"/>
  <c r="V87" i="11"/>
  <c r="V104" i="11"/>
  <c r="V176" i="11"/>
  <c r="V165" i="11"/>
  <c r="V172" i="11"/>
  <c r="V166" i="11"/>
  <c r="V187" i="11"/>
  <c r="V191" i="11"/>
  <c r="V232" i="11"/>
  <c r="V231" i="11"/>
  <c r="V96" i="11"/>
  <c r="V69" i="11"/>
  <c r="V91" i="11"/>
  <c r="V92" i="11"/>
  <c r="V148" i="11"/>
  <c r="V95" i="11"/>
  <c r="V181" i="11"/>
  <c r="V178" i="11"/>
  <c r="V161" i="11"/>
  <c r="V194" i="11"/>
  <c r="V200" i="11"/>
  <c r="V180" i="11"/>
  <c r="V78" i="11"/>
  <c r="V70" i="11"/>
  <c r="V102" i="11"/>
  <c r="V100" i="11"/>
  <c r="V179" i="11"/>
  <c r="V103" i="11"/>
  <c r="V93" i="11"/>
  <c r="V185" i="11"/>
  <c r="V219" i="11"/>
  <c r="V197" i="11"/>
  <c r="V198" i="11"/>
  <c r="V188" i="11"/>
  <c r="V108" i="11"/>
  <c r="V75" i="11"/>
  <c r="V115" i="11"/>
  <c r="V86" i="11"/>
  <c r="V116" i="11"/>
  <c r="V111" i="11"/>
  <c r="V101" i="11"/>
  <c r="V192" i="11"/>
  <c r="V177" i="11"/>
  <c r="V175" i="11"/>
  <c r="V199" i="11"/>
  <c r="V196" i="11"/>
  <c r="V147" i="11"/>
  <c r="V80" i="11"/>
  <c r="V130" i="11"/>
  <c r="V66" i="11"/>
  <c r="V121" i="11"/>
  <c r="V119" i="11"/>
  <c r="V109" i="11"/>
  <c r="V129" i="11"/>
  <c r="V195" i="11"/>
  <c r="V189" i="11"/>
  <c r="V211" i="11"/>
  <c r="V204" i="11"/>
  <c r="V71" i="11"/>
  <c r="V143" i="11"/>
  <c r="V221" i="11"/>
  <c r="V64" i="11"/>
  <c r="V88" i="11"/>
  <c r="V168" i="11"/>
  <c r="V74" i="11"/>
  <c r="V97" i="11"/>
  <c r="V125" i="11"/>
  <c r="V117" i="11"/>
  <c r="V137" i="11"/>
  <c r="V203" i="11"/>
  <c r="V206" i="11"/>
  <c r="V223" i="11"/>
  <c r="V214" i="11"/>
  <c r="V113" i="11"/>
  <c r="V154" i="11"/>
  <c r="V173" i="11"/>
  <c r="V82" i="11"/>
  <c r="V110" i="11"/>
  <c r="V139" i="11"/>
  <c r="V136" i="11"/>
  <c r="V145" i="11"/>
  <c r="V220" i="11"/>
  <c r="V222" i="11"/>
  <c r="V205" i="11"/>
  <c r="G36" i="2"/>
  <c r="F6" i="2"/>
  <c r="G6" i="2" s="1"/>
  <c r="N94" i="11"/>
  <c r="N114" i="11"/>
  <c r="N217" i="11"/>
  <c r="N209" i="11"/>
  <c r="N140" i="11"/>
  <c r="N142" i="11"/>
  <c r="N179" i="11"/>
  <c r="N172" i="11"/>
  <c r="N222" i="11"/>
  <c r="N203" i="11"/>
  <c r="N218" i="11"/>
  <c r="N72" i="11"/>
  <c r="N65" i="11"/>
  <c r="N87" i="11"/>
  <c r="N136" i="11"/>
  <c r="N164" i="11"/>
  <c r="N141" i="11"/>
  <c r="N150" i="11"/>
  <c r="N182" i="11"/>
  <c r="N189" i="11"/>
  <c r="N224" i="11"/>
  <c r="N205" i="11"/>
  <c r="N223" i="11"/>
  <c r="N116" i="11"/>
  <c r="N115" i="11"/>
  <c r="N68" i="11"/>
  <c r="N154" i="11"/>
  <c r="N118" i="11"/>
  <c r="N103" i="11"/>
  <c r="N171" i="11"/>
  <c r="N129" i="11"/>
  <c r="N229" i="11"/>
  <c r="N230" i="11"/>
  <c r="N206" i="11"/>
  <c r="N214" i="11"/>
  <c r="N231" i="11"/>
  <c r="N85" i="11"/>
  <c r="N83" i="11"/>
  <c r="N76" i="11"/>
  <c r="N66" i="11"/>
  <c r="N133" i="11"/>
  <c r="N111" i="11"/>
  <c r="N93" i="11"/>
  <c r="N137" i="11"/>
  <c r="N163" i="11"/>
  <c r="N184" i="11"/>
  <c r="N212" i="11"/>
  <c r="N180" i="11"/>
  <c r="N77" i="11"/>
  <c r="N75" i="11"/>
  <c r="N121" i="11"/>
  <c r="N82" i="11"/>
  <c r="N107" i="11"/>
  <c r="N146" i="11"/>
  <c r="N109" i="11"/>
  <c r="N153" i="11"/>
  <c r="N169" i="11"/>
  <c r="N176" i="11"/>
  <c r="N200" i="11"/>
  <c r="N196" i="11"/>
  <c r="N80" i="11"/>
  <c r="N91" i="11"/>
  <c r="N181" i="11"/>
  <c r="N149" i="11"/>
  <c r="N123" i="11"/>
  <c r="N147" i="11"/>
  <c r="N117" i="11"/>
  <c r="N191" i="11"/>
  <c r="N173" i="11"/>
  <c r="N190" i="11"/>
  <c r="N193" i="11"/>
  <c r="N204" i="11"/>
  <c r="N102" i="11"/>
  <c r="N104" i="11"/>
  <c r="N84" i="11"/>
  <c r="N74" i="11"/>
  <c r="N166" i="11"/>
  <c r="N119" i="11"/>
  <c r="N101" i="11"/>
  <c r="N145" i="11"/>
  <c r="N165" i="11"/>
  <c r="N185" i="11"/>
  <c r="N216" i="11"/>
  <c r="N188" i="11"/>
  <c r="N78" i="11"/>
  <c r="N70" i="11"/>
  <c r="N86" i="11"/>
  <c r="N148" i="11"/>
  <c r="N124" i="11"/>
  <c r="N162" i="11"/>
  <c r="N125" i="11"/>
  <c r="N127" i="11"/>
  <c r="N183" i="11"/>
  <c r="N213" i="11"/>
  <c r="N195" i="11"/>
  <c r="N215" i="11"/>
  <c r="N92" i="11"/>
  <c r="N97" i="11"/>
  <c r="N96" i="11"/>
  <c r="N90" i="11"/>
  <c r="N138" i="11"/>
  <c r="N168" i="11"/>
  <c r="N144" i="11"/>
  <c r="N135" i="11"/>
  <c r="N186" i="11"/>
  <c r="N159" i="11"/>
  <c r="N197" i="11"/>
  <c r="N219" i="11"/>
  <c r="N132" i="11"/>
  <c r="N100" i="11"/>
  <c r="N170" i="11"/>
  <c r="N99" i="11"/>
  <c r="N155" i="11"/>
  <c r="N106" i="11"/>
  <c r="N157" i="11"/>
  <c r="N143" i="11"/>
  <c r="N198" i="11"/>
  <c r="N167" i="11"/>
  <c r="N208" i="11"/>
  <c r="G73" i="2"/>
  <c r="G72" i="2" s="1"/>
  <c r="G64" i="11"/>
  <c r="G187" i="11"/>
  <c r="G97" i="11"/>
  <c r="G231" i="11"/>
  <c r="G118" i="11"/>
  <c r="G220" i="11"/>
  <c r="G128" i="11"/>
  <c r="G95" i="11"/>
  <c r="G154" i="11"/>
  <c r="G111" i="11"/>
  <c r="G119" i="11"/>
  <c r="G136" i="11"/>
  <c r="G230" i="11"/>
  <c r="G192" i="11"/>
  <c r="G221" i="11"/>
  <c r="G198" i="11"/>
  <c r="G140" i="11"/>
  <c r="G159" i="11"/>
  <c r="G153" i="11"/>
  <c r="G110" i="11"/>
  <c r="G84" i="11"/>
  <c r="G73" i="11"/>
  <c r="G145" i="11"/>
  <c r="G157" i="11"/>
  <c r="G201" i="11"/>
  <c r="G205" i="11"/>
  <c r="G206" i="11"/>
  <c r="G191" i="11"/>
  <c r="G132" i="11"/>
  <c r="G149" i="11"/>
  <c r="G143" i="11"/>
  <c r="G138" i="11"/>
  <c r="G76" i="11"/>
  <c r="G65" i="11"/>
  <c r="G123" i="11"/>
  <c r="G103" i="11"/>
  <c r="G193" i="11"/>
  <c r="G226" i="11"/>
  <c r="G209" i="11"/>
  <c r="G190" i="11"/>
  <c r="G124" i="11"/>
  <c r="G130" i="11"/>
  <c r="G133" i="11"/>
  <c r="G135" i="11"/>
  <c r="G68" i="11"/>
  <c r="G175" i="11"/>
  <c r="G120" i="11"/>
  <c r="G80" i="11"/>
  <c r="G185" i="11"/>
  <c r="G223" i="11"/>
  <c r="G202" i="11"/>
  <c r="G195" i="11"/>
  <c r="G176" i="11"/>
  <c r="G129" i="11"/>
  <c r="G116" i="11"/>
  <c r="G121" i="11"/>
  <c r="G91" i="11"/>
  <c r="G152" i="11"/>
  <c r="G77" i="11"/>
  <c r="G117" i="11"/>
  <c r="G177" i="11"/>
  <c r="G216" i="11"/>
  <c r="G181" i="11"/>
  <c r="G178" i="11"/>
  <c r="G165" i="11"/>
  <c r="G126" i="11"/>
  <c r="G108" i="11"/>
  <c r="G109" i="11"/>
  <c r="G90" i="11"/>
  <c r="G105" i="11"/>
  <c r="G169" i="11"/>
  <c r="G75" i="11"/>
  <c r="G210" i="11"/>
  <c r="G208" i="11"/>
  <c r="G217" i="11"/>
  <c r="G182" i="11"/>
  <c r="G162" i="11"/>
  <c r="G122" i="11"/>
  <c r="G100" i="11"/>
  <c r="G146" i="11"/>
  <c r="G88" i="11"/>
  <c r="G86" i="11"/>
  <c r="G101" i="11"/>
  <c r="G66" i="11"/>
  <c r="G224" i="11"/>
  <c r="G203" i="11"/>
  <c r="G204" i="11"/>
  <c r="G179" i="11"/>
  <c r="G150" i="11"/>
  <c r="G114" i="11"/>
  <c r="G92" i="11"/>
  <c r="G167" i="11"/>
  <c r="G144" i="11"/>
  <c r="G78" i="11"/>
  <c r="G89" i="11"/>
  <c r="G72" i="11"/>
  <c r="G228" i="11"/>
  <c r="G218" i="11"/>
  <c r="G197" i="11"/>
  <c r="G199" i="11"/>
  <c r="G171" i="11"/>
  <c r="G142" i="11"/>
  <c r="G106" i="11"/>
  <c r="G160" i="11"/>
  <c r="G141" i="11"/>
  <c r="G125" i="11"/>
  <c r="G70" i="11"/>
  <c r="G83" i="11"/>
  <c r="G67" i="11"/>
  <c r="G225" i="11"/>
  <c r="G189" i="11"/>
  <c r="G188" i="11"/>
  <c r="G222" i="11"/>
  <c r="G174" i="11"/>
  <c r="G134" i="11"/>
  <c r="G98" i="11"/>
  <c r="G163" i="11"/>
  <c r="G112" i="11"/>
  <c r="G113" i="11"/>
  <c r="G214" i="11"/>
  <c r="G74" i="11"/>
  <c r="G82" i="11"/>
  <c r="G151" i="11"/>
  <c r="G186" i="11"/>
  <c r="G213" i="11"/>
  <c r="G229" i="11"/>
  <c r="G94" i="11"/>
  <c r="G71" i="11"/>
  <c r="G131" i="11"/>
  <c r="G219" i="11"/>
  <c r="G215" i="11"/>
  <c r="G85" i="11"/>
  <c r="G79" i="11"/>
  <c r="G139" i="11"/>
  <c r="G164" i="11"/>
  <c r="G232" i="11"/>
  <c r="G69" i="11"/>
  <c r="G87" i="11"/>
  <c r="G147" i="11"/>
  <c r="G172" i="11"/>
  <c r="G168" i="11"/>
  <c r="G96" i="11"/>
  <c r="G155" i="11"/>
  <c r="G183" i="11"/>
  <c r="G93" i="11"/>
  <c r="G173" i="11"/>
  <c r="G158" i="11"/>
  <c r="G200" i="11"/>
  <c r="G99" i="11"/>
  <c r="G102" i="11"/>
  <c r="G148" i="11"/>
  <c r="G212" i="11"/>
  <c r="G104" i="11"/>
  <c r="G115" i="11"/>
  <c r="G156" i="11"/>
  <c r="G194" i="11"/>
  <c r="G107" i="11"/>
  <c r="G127" i="11"/>
  <c r="G166" i="11"/>
  <c r="G196" i="11"/>
  <c r="G81" i="11"/>
  <c r="G137" i="11"/>
  <c r="G170" i="11"/>
  <c r="G207" i="11"/>
  <c r="BA136" i="11"/>
  <c r="BA207" i="11"/>
  <c r="BA123" i="11"/>
  <c r="BA211" i="11"/>
  <c r="BA100" i="11"/>
  <c r="BA176" i="11"/>
  <c r="BA220" i="11"/>
  <c r="BA78" i="11"/>
  <c r="BA177" i="11"/>
  <c r="BA174" i="11"/>
  <c r="BA93" i="11"/>
  <c r="BA125" i="11"/>
  <c r="BA184" i="11"/>
  <c r="BA95" i="11"/>
  <c r="BA180" i="11"/>
  <c r="BA231" i="11"/>
  <c r="BA102" i="11"/>
  <c r="BA96" i="11"/>
  <c r="BA175" i="11"/>
  <c r="BA67" i="11"/>
  <c r="BA104" i="11"/>
  <c r="BA183" i="11"/>
  <c r="BA72" i="11"/>
  <c r="BA112" i="11"/>
  <c r="BA191" i="11"/>
  <c r="BA87" i="11"/>
  <c r="BA103" i="11"/>
  <c r="BA168" i="11"/>
  <c r="BA162" i="11"/>
  <c r="BA79" i="11"/>
  <c r="BA107" i="11"/>
  <c r="BA182" i="11"/>
  <c r="BA170" i="11"/>
  <c r="BA99" i="11"/>
  <c r="BA98" i="11"/>
  <c r="BA132" i="11"/>
  <c r="BA223" i="11"/>
  <c r="BA217" i="11"/>
  <c r="BA106" i="11"/>
  <c r="BA138" i="11"/>
  <c r="BA181" i="11"/>
  <c r="BA92" i="11"/>
  <c r="BA114" i="11"/>
  <c r="BA146" i="11"/>
  <c r="BA222" i="11"/>
  <c r="BA89" i="11"/>
  <c r="BA111" i="11"/>
  <c r="BA122" i="11"/>
  <c r="BA154" i="11"/>
  <c r="BA229" i="11"/>
  <c r="BA133" i="11"/>
  <c r="BA91" i="11"/>
  <c r="BA76" i="11"/>
  <c r="BA139" i="11"/>
  <c r="BA118" i="11"/>
  <c r="BA135" i="11"/>
  <c r="BA124" i="11"/>
  <c r="BA140" i="11"/>
  <c r="BA161" i="11"/>
  <c r="BA216" i="11"/>
  <c r="BA186" i="11"/>
  <c r="BA199" i="11"/>
  <c r="BA70" i="11"/>
  <c r="BA75" i="11"/>
  <c r="BA84" i="11"/>
  <c r="BA143" i="11"/>
  <c r="BA144" i="11"/>
  <c r="BA147" i="11"/>
  <c r="BA128" i="11"/>
  <c r="BA148" i="11"/>
  <c r="BA195" i="11"/>
  <c r="BA187" i="11"/>
  <c r="BA196" i="11"/>
  <c r="BA173" i="11"/>
  <c r="BA80" i="11"/>
  <c r="BA88" i="11"/>
  <c r="BA101" i="11"/>
  <c r="BA166" i="11"/>
  <c r="BA152" i="11"/>
  <c r="BA141" i="11"/>
  <c r="BA158" i="11"/>
  <c r="BA159" i="11"/>
  <c r="BA202" i="11"/>
  <c r="BA209" i="11"/>
  <c r="BA214" i="11"/>
  <c r="BA81" i="11"/>
  <c r="BA119" i="11"/>
  <c r="BA131" i="11"/>
  <c r="BA203" i="11"/>
  <c r="BA151" i="11"/>
  <c r="BA169" i="11"/>
  <c r="BA172" i="11"/>
  <c r="BA227" i="11"/>
  <c r="BA192" i="11"/>
  <c r="BA224" i="11"/>
  <c r="BA65" i="11"/>
  <c r="BA110" i="11"/>
  <c r="BA66" i="11"/>
  <c r="BA149" i="11"/>
  <c r="BA129" i="11"/>
  <c r="BA188" i="11"/>
  <c r="BA178" i="11"/>
  <c r="BA204" i="11"/>
  <c r="BA194" i="11"/>
  <c r="BA230" i="11"/>
  <c r="BA198" i="11"/>
  <c r="BA115" i="11"/>
  <c r="BA68" i="11"/>
  <c r="BA82" i="11"/>
  <c r="BA164" i="11"/>
  <c r="BA210" i="11"/>
  <c r="BA142" i="11"/>
  <c r="BA145" i="11"/>
  <c r="BA200" i="11"/>
  <c r="BA219" i="11"/>
  <c r="BA212" i="11"/>
  <c r="BA189" i="11"/>
  <c r="BA213" i="11"/>
  <c r="BA215" i="11"/>
  <c r="BA64" i="11"/>
  <c r="BA150" i="11"/>
  <c r="BA127" i="11"/>
  <c r="BA171" i="11"/>
  <c r="BA206" i="11"/>
  <c r="BA83" i="11"/>
  <c r="BA116" i="11"/>
  <c r="BA97" i="11"/>
  <c r="BA108" i="11"/>
  <c r="BA228" i="11"/>
  <c r="BA157" i="11"/>
  <c r="BA153" i="11"/>
  <c r="BA205" i="11"/>
  <c r="BA190" i="11"/>
  <c r="BA218" i="11"/>
  <c r="BA197" i="11"/>
  <c r="BA225" i="11"/>
  <c r="BA94" i="11"/>
  <c r="BA109" i="11"/>
  <c r="BA105" i="11"/>
  <c r="BA74" i="11"/>
  <c r="BA155" i="11"/>
  <c r="BA117" i="11"/>
  <c r="BA137" i="11"/>
  <c r="BA208" i="11"/>
  <c r="BA185" i="11"/>
  <c r="BA232" i="11"/>
  <c r="BA126" i="11"/>
  <c r="BA86" i="11"/>
  <c r="BA71" i="11"/>
  <c r="BA134" i="11"/>
  <c r="BA113" i="11"/>
  <c r="BA90" i="11"/>
  <c r="BA167" i="11"/>
  <c r="BA156" i="11"/>
  <c r="BA130" i="11"/>
  <c r="BA193" i="11"/>
  <c r="BA201" i="11"/>
  <c r="BA221" i="11"/>
  <c r="AG230" i="11"/>
  <c r="AG231" i="11"/>
  <c r="AG229" i="11"/>
  <c r="AG227" i="11"/>
  <c r="AG223" i="11"/>
  <c r="AG217" i="11"/>
  <c r="AG209" i="11"/>
  <c r="AG226" i="11"/>
  <c r="AG222" i="11"/>
  <c r="AG220" i="11"/>
  <c r="AG225" i="11"/>
  <c r="AG221" i="11"/>
  <c r="AG210" i="11"/>
  <c r="AG208" i="11"/>
  <c r="AG203" i="11"/>
  <c r="AG195" i="11"/>
  <c r="AG187" i="11"/>
  <c r="AG179" i="11"/>
  <c r="AG224" i="11"/>
  <c r="AG215" i="11"/>
  <c r="AG213" i="11"/>
  <c r="AG212" i="11"/>
  <c r="AG201" i="11"/>
  <c r="AG232" i="11"/>
  <c r="AG218" i="11"/>
  <c r="AG205" i="11"/>
  <c r="AG202" i="11"/>
  <c r="AG193" i="11"/>
  <c r="AG198" i="11"/>
  <c r="AG214" i="11"/>
  <c r="AG211" i="11"/>
  <c r="AG190" i="11"/>
  <c r="AG228" i="11"/>
  <c r="AG200" i="11"/>
  <c r="AG181" i="11"/>
  <c r="AG175" i="11"/>
  <c r="AG166" i="11"/>
  <c r="AG158" i="11"/>
  <c r="AG197" i="11"/>
  <c r="AG189" i="11"/>
  <c r="AG176" i="11"/>
  <c r="AG206" i="11"/>
  <c r="AG183" i="11"/>
  <c r="AG219" i="11"/>
  <c r="AG178" i="11"/>
  <c r="AG172" i="11"/>
  <c r="AG204" i="11"/>
  <c r="AG191" i="11"/>
  <c r="AG188" i="11"/>
  <c r="AG207" i="11"/>
  <c r="AG199" i="11"/>
  <c r="AG216" i="11"/>
  <c r="AG186" i="11"/>
  <c r="AG167" i="11"/>
  <c r="AG165" i="11"/>
  <c r="AG163" i="11"/>
  <c r="AG184" i="11"/>
  <c r="AG174" i="11"/>
  <c r="AG173" i="11"/>
  <c r="AG169" i="11"/>
  <c r="AG194" i="11"/>
  <c r="AG171" i="11"/>
  <c r="AG168" i="11"/>
  <c r="AG162" i="11"/>
  <c r="AG192" i="11"/>
  <c r="AG185" i="11"/>
  <c r="AG182" i="11"/>
  <c r="AG157" i="11"/>
  <c r="AG150" i="11"/>
  <c r="AG142" i="11"/>
  <c r="AG134" i="11"/>
  <c r="AG126" i="11"/>
  <c r="AG170" i="11"/>
  <c r="AG152" i="11"/>
  <c r="AG144" i="11"/>
  <c r="AG136" i="11"/>
  <c r="AG128" i="11"/>
  <c r="AG149" i="11"/>
  <c r="AG141" i="11"/>
  <c r="AG133" i="11"/>
  <c r="AG125" i="11"/>
  <c r="AG138" i="11"/>
  <c r="AG131" i="11"/>
  <c r="AG116" i="11"/>
  <c r="AG108" i="11"/>
  <c r="AG100" i="11"/>
  <c r="AG92" i="11"/>
  <c r="AG177" i="11"/>
  <c r="AG161" i="11"/>
  <c r="AG160" i="11"/>
  <c r="AG156" i="11"/>
  <c r="AG143" i="11"/>
  <c r="AG137" i="11"/>
  <c r="AG121" i="11"/>
  <c r="AG113" i="11"/>
  <c r="AG159" i="11"/>
  <c r="AG155" i="11"/>
  <c r="AG127" i="11"/>
  <c r="AG118" i="11"/>
  <c r="AG110" i="11"/>
  <c r="AG102" i="11"/>
  <c r="AG94" i="11"/>
  <c r="AG164" i="11"/>
  <c r="AG146" i="11"/>
  <c r="AG140" i="11"/>
  <c r="AG130" i="11"/>
  <c r="AG119" i="11"/>
  <c r="AG104" i="11"/>
  <c r="AG103" i="11"/>
  <c r="AG97" i="11"/>
  <c r="AG129" i="11"/>
  <c r="AG106" i="11"/>
  <c r="AG139" i="11"/>
  <c r="AG122" i="11"/>
  <c r="AG117" i="11"/>
  <c r="AG89" i="11"/>
  <c r="AG180" i="11"/>
  <c r="AG153" i="11"/>
  <c r="AG147" i="11"/>
  <c r="AG148" i="11"/>
  <c r="AG124" i="11"/>
  <c r="AG107" i="11"/>
  <c r="AG98" i="11"/>
  <c r="AG87" i="11"/>
  <c r="AG81" i="11"/>
  <c r="AG73" i="11"/>
  <c r="AG65" i="11"/>
  <c r="AG99" i="11"/>
  <c r="AG151" i="11"/>
  <c r="AG135" i="11"/>
  <c r="AG132" i="11"/>
  <c r="AG86" i="11"/>
  <c r="AG78" i="11"/>
  <c r="AG70" i="11"/>
  <c r="AG80" i="11"/>
  <c r="AG95" i="11"/>
  <c r="AG85" i="11"/>
  <c r="AG123" i="11"/>
  <c r="AG120" i="11"/>
  <c r="AG112" i="11"/>
  <c r="AG93" i="11"/>
  <c r="AG91" i="11"/>
  <c r="AG83" i="11"/>
  <c r="AG75" i="11"/>
  <c r="AG67" i="11"/>
  <c r="AG154" i="11"/>
  <c r="AG72" i="11"/>
  <c r="AG64" i="11"/>
  <c r="AG90" i="11"/>
  <c r="AG88" i="11"/>
  <c r="AG111" i="11"/>
  <c r="AG79" i="11"/>
  <c r="AG74" i="11"/>
  <c r="AG68" i="11"/>
  <c r="AG105" i="11"/>
  <c r="AG145" i="11"/>
  <c r="AG115" i="11"/>
  <c r="AG114" i="11"/>
  <c r="AG96" i="11"/>
  <c r="AG82" i="11"/>
  <c r="AG76" i="11"/>
  <c r="AG196" i="11"/>
  <c r="AG84" i="11"/>
  <c r="AG69" i="11"/>
  <c r="AG71" i="11"/>
  <c r="AG66" i="11"/>
  <c r="AG101" i="11"/>
  <c r="AG77" i="11"/>
  <c r="AG109" i="11"/>
  <c r="F7" i="2"/>
  <c r="G7" i="2" s="1"/>
  <c r="BF62" i="11"/>
  <c r="G85" i="2"/>
  <c r="G90" i="2" s="1"/>
  <c r="AK226" i="11"/>
  <c r="AK228" i="11"/>
  <c r="AK232" i="11"/>
  <c r="AK222" i="11"/>
  <c r="AK213" i="11"/>
  <c r="AK225" i="11"/>
  <c r="AK219" i="11"/>
  <c r="AK217" i="11"/>
  <c r="AK231" i="11"/>
  <c r="AK220" i="11"/>
  <c r="AK216" i="11"/>
  <c r="AK207" i="11"/>
  <c r="AK199" i="11"/>
  <c r="AK191" i="11"/>
  <c r="AK183" i="11"/>
  <c r="AK175" i="11"/>
  <c r="AK210" i="11"/>
  <c r="AK206" i="11"/>
  <c r="AK202" i="11"/>
  <c r="AK200" i="11"/>
  <c r="AK209" i="11"/>
  <c r="AK203" i="11"/>
  <c r="AK194" i="11"/>
  <c r="AK192" i="11"/>
  <c r="AK224" i="11"/>
  <c r="AK221" i="11"/>
  <c r="AK204" i="11"/>
  <c r="AK218" i="11"/>
  <c r="AK198" i="11"/>
  <c r="AK184" i="11"/>
  <c r="AK180" i="11"/>
  <c r="AK170" i="11"/>
  <c r="AK162" i="11"/>
  <c r="AK227" i="11"/>
  <c r="AK190" i="11"/>
  <c r="AK182" i="11"/>
  <c r="AK177" i="11"/>
  <c r="AK214" i="11"/>
  <c r="AK212" i="11"/>
  <c r="AK211" i="11"/>
  <c r="AK197" i="11"/>
  <c r="AK196" i="11"/>
  <c r="AK195" i="11"/>
  <c r="AK229" i="11"/>
  <c r="AK205" i="11"/>
  <c r="AK193" i="11"/>
  <c r="AK186" i="11"/>
  <c r="AK171" i="11"/>
  <c r="AK189" i="11"/>
  <c r="AK188" i="11"/>
  <c r="AK187" i="11"/>
  <c r="AK179" i="11"/>
  <c r="AK168" i="11"/>
  <c r="AK166" i="11"/>
  <c r="AK164" i="11"/>
  <c r="AK223" i="11"/>
  <c r="AK201" i="11"/>
  <c r="AK185" i="11"/>
  <c r="AK176" i="11"/>
  <c r="AK172" i="11"/>
  <c r="AK167" i="11"/>
  <c r="AK215" i="11"/>
  <c r="AK181" i="11"/>
  <c r="AK165" i="11"/>
  <c r="AK154" i="11"/>
  <c r="AK146" i="11"/>
  <c r="AK138" i="11"/>
  <c r="AK130" i="11"/>
  <c r="AK169" i="11"/>
  <c r="AK156" i="11"/>
  <c r="AK148" i="11"/>
  <c r="AK140" i="11"/>
  <c r="AK132" i="11"/>
  <c r="AK230" i="11"/>
  <c r="AK174" i="11"/>
  <c r="AK163" i="11"/>
  <c r="AK161" i="11"/>
  <c r="AK159" i="11"/>
  <c r="AK153" i="11"/>
  <c r="AK145" i="11"/>
  <c r="AK137" i="11"/>
  <c r="AK129" i="11"/>
  <c r="AK178" i="11"/>
  <c r="AK173" i="11"/>
  <c r="AK158" i="11"/>
  <c r="AK133" i="11"/>
  <c r="AK127" i="11"/>
  <c r="AK120" i="11"/>
  <c r="AK112" i="11"/>
  <c r="AK104" i="11"/>
  <c r="AK96" i="11"/>
  <c r="AK139" i="11"/>
  <c r="AK134" i="11"/>
  <c r="AK126" i="11"/>
  <c r="AK123" i="11"/>
  <c r="AK117" i="11"/>
  <c r="AK109" i="11"/>
  <c r="AK208" i="11"/>
  <c r="AK157" i="11"/>
  <c r="AK151" i="11"/>
  <c r="AK144" i="11"/>
  <c r="AK122" i="11"/>
  <c r="AK114" i="11"/>
  <c r="AK106" i="11"/>
  <c r="AK98" i="11"/>
  <c r="AK141" i="11"/>
  <c r="AK152" i="11"/>
  <c r="AK121" i="11"/>
  <c r="AK116" i="11"/>
  <c r="AK111" i="11"/>
  <c r="AK95" i="11"/>
  <c r="AK155" i="11"/>
  <c r="AK147" i="11"/>
  <c r="AK128" i="11"/>
  <c r="AK105" i="11"/>
  <c r="AK150" i="11"/>
  <c r="AK143" i="11"/>
  <c r="AK131" i="11"/>
  <c r="AK107" i="11"/>
  <c r="AK102" i="11"/>
  <c r="AK93" i="11"/>
  <c r="AK142" i="11"/>
  <c r="AK92" i="11"/>
  <c r="AK91" i="11"/>
  <c r="AK90" i="11"/>
  <c r="AK85" i="11"/>
  <c r="AK77" i="11"/>
  <c r="AK69" i="11"/>
  <c r="AK87" i="11"/>
  <c r="AK119" i="11"/>
  <c r="AK88" i="11"/>
  <c r="AK82" i="11"/>
  <c r="AK74" i="11"/>
  <c r="AK66" i="11"/>
  <c r="AK84" i="11"/>
  <c r="AK76" i="11"/>
  <c r="AK68" i="11"/>
  <c r="AK118" i="11"/>
  <c r="AK115" i="11"/>
  <c r="AK125" i="11"/>
  <c r="AK97" i="11"/>
  <c r="AK79" i="11"/>
  <c r="AK71" i="11"/>
  <c r="AK160" i="11"/>
  <c r="AK149" i="11"/>
  <c r="AK136" i="11"/>
  <c r="AK103" i="11"/>
  <c r="AK101" i="11"/>
  <c r="AK99" i="11"/>
  <c r="AK113" i="11"/>
  <c r="AK78" i="11"/>
  <c r="AK64" i="11"/>
  <c r="AK94" i="11"/>
  <c r="AK86" i="11"/>
  <c r="AK81" i="11"/>
  <c r="AK80" i="11"/>
  <c r="AK75" i="11"/>
  <c r="AK135" i="11"/>
  <c r="AK100" i="11"/>
  <c r="AK110" i="11"/>
  <c r="AK108" i="11"/>
  <c r="AK89" i="11"/>
  <c r="AK83" i="11"/>
  <c r="AK65" i="11"/>
  <c r="AK70" i="11"/>
  <c r="AK72" i="11"/>
  <c r="AK124" i="11"/>
  <c r="AK73" i="11"/>
  <c r="AK67" i="11"/>
  <c r="G24" i="2"/>
  <c r="F5" i="2"/>
  <c r="G5" i="2" s="1"/>
  <c r="AQ232" i="11"/>
  <c r="AQ224" i="11"/>
  <c r="AQ223" i="11"/>
  <c r="AQ230" i="11"/>
  <c r="AQ219" i="11"/>
  <c r="AQ211" i="11"/>
  <c r="AQ231" i="11"/>
  <c r="AQ222" i="11"/>
  <c r="AQ227" i="11"/>
  <c r="AQ212" i="11"/>
  <c r="AQ205" i="11"/>
  <c r="AQ197" i="11"/>
  <c r="AQ189" i="11"/>
  <c r="AQ181" i="11"/>
  <c r="AQ173" i="11"/>
  <c r="AQ226" i="11"/>
  <c r="AQ225" i="11"/>
  <c r="AQ216" i="11"/>
  <c r="AQ213" i="11"/>
  <c r="AQ208" i="11"/>
  <c r="AQ221" i="11"/>
  <c r="AQ202" i="11"/>
  <c r="AQ220" i="11"/>
  <c r="AQ198" i="11"/>
  <c r="AQ196" i="11"/>
  <c r="AQ194" i="11"/>
  <c r="AQ217" i="11"/>
  <c r="AQ206" i="11"/>
  <c r="AQ204" i="11"/>
  <c r="AQ190" i="11"/>
  <c r="AQ210" i="11"/>
  <c r="AQ179" i="11"/>
  <c r="AQ177" i="11"/>
  <c r="AQ168" i="11"/>
  <c r="AQ160" i="11"/>
  <c r="AQ214" i="11"/>
  <c r="AQ193" i="11"/>
  <c r="AQ187" i="11"/>
  <c r="AQ203" i="11"/>
  <c r="AQ199" i="11"/>
  <c r="AQ186" i="11"/>
  <c r="AQ184" i="11"/>
  <c r="AQ182" i="11"/>
  <c r="AQ207" i="11"/>
  <c r="AQ200" i="11"/>
  <c r="AQ183" i="11"/>
  <c r="AQ178" i="11"/>
  <c r="AQ229" i="11"/>
  <c r="AQ215" i="11"/>
  <c r="AQ176" i="11"/>
  <c r="AQ172" i="11"/>
  <c r="AQ169" i="11"/>
  <c r="AQ163" i="11"/>
  <c r="AQ228" i="11"/>
  <c r="AQ209" i="11"/>
  <c r="AQ159" i="11"/>
  <c r="AQ218" i="11"/>
  <c r="AQ195" i="11"/>
  <c r="AQ166" i="11"/>
  <c r="AQ164" i="11"/>
  <c r="AQ152" i="11"/>
  <c r="AQ144" i="11"/>
  <c r="AQ136" i="11"/>
  <c r="AQ128" i="11"/>
  <c r="AQ175" i="11"/>
  <c r="AQ174" i="11"/>
  <c r="AQ167" i="11"/>
  <c r="AQ154" i="11"/>
  <c r="AQ146" i="11"/>
  <c r="AQ138" i="11"/>
  <c r="AQ130" i="11"/>
  <c r="AQ201" i="11"/>
  <c r="AQ151" i="11"/>
  <c r="AQ143" i="11"/>
  <c r="AQ135" i="11"/>
  <c r="AQ127" i="11"/>
  <c r="AQ192" i="11"/>
  <c r="AQ153" i="11"/>
  <c r="AQ132" i="11"/>
  <c r="AQ118" i="11"/>
  <c r="AQ110" i="11"/>
  <c r="AQ102" i="11"/>
  <c r="AQ94" i="11"/>
  <c r="AQ165" i="11"/>
  <c r="AQ147" i="11"/>
  <c r="AQ142" i="11"/>
  <c r="AQ115" i="11"/>
  <c r="AQ107" i="11"/>
  <c r="AQ191" i="11"/>
  <c r="AQ156" i="11"/>
  <c r="AQ149" i="11"/>
  <c r="AQ137" i="11"/>
  <c r="AQ131" i="11"/>
  <c r="AQ125" i="11"/>
  <c r="AQ120" i="11"/>
  <c r="AQ112" i="11"/>
  <c r="AQ104" i="11"/>
  <c r="AQ96" i="11"/>
  <c r="AQ188" i="11"/>
  <c r="AQ180" i="11"/>
  <c r="AQ170" i="11"/>
  <c r="AQ139" i="11"/>
  <c r="AQ103" i="11"/>
  <c r="AQ100" i="11"/>
  <c r="AQ124" i="11"/>
  <c r="AQ119" i="11"/>
  <c r="AQ113" i="11"/>
  <c r="AQ108" i="11"/>
  <c r="AQ185" i="11"/>
  <c r="AQ171" i="11"/>
  <c r="AQ148" i="11"/>
  <c r="AQ141" i="11"/>
  <c r="AQ134" i="11"/>
  <c r="AQ106" i="11"/>
  <c r="AQ145" i="11"/>
  <c r="AQ161" i="11"/>
  <c r="AQ133" i="11"/>
  <c r="AQ123" i="11"/>
  <c r="AQ122" i="11"/>
  <c r="AQ89" i="11"/>
  <c r="AQ83" i="11"/>
  <c r="AQ75" i="11"/>
  <c r="AQ67" i="11"/>
  <c r="AQ91" i="11"/>
  <c r="AQ116" i="11"/>
  <c r="AQ111" i="11"/>
  <c r="AQ80" i="11"/>
  <c r="AQ72" i="11"/>
  <c r="AQ64" i="11"/>
  <c r="AQ90" i="11"/>
  <c r="AQ82" i="11"/>
  <c r="AQ74" i="11"/>
  <c r="AQ66" i="11"/>
  <c r="AQ126" i="11"/>
  <c r="AQ117" i="11"/>
  <c r="AQ93" i="11"/>
  <c r="AQ114" i="11"/>
  <c r="AQ109" i="11"/>
  <c r="AQ105" i="11"/>
  <c r="AQ98" i="11"/>
  <c r="AQ85" i="11"/>
  <c r="AQ77" i="11"/>
  <c r="AQ69" i="11"/>
  <c r="AQ88" i="11"/>
  <c r="AQ92" i="11"/>
  <c r="AQ86" i="11"/>
  <c r="AQ71" i="11"/>
  <c r="AQ73" i="11"/>
  <c r="AQ101" i="11"/>
  <c r="AQ140" i="11"/>
  <c r="AQ99" i="11"/>
  <c r="AQ121" i="11"/>
  <c r="AQ70" i="11"/>
  <c r="AQ87" i="11"/>
  <c r="AQ78" i="11"/>
  <c r="AQ162" i="11"/>
  <c r="AQ150" i="11"/>
  <c r="AQ97" i="11"/>
  <c r="AQ95" i="11"/>
  <c r="AQ79" i="11"/>
  <c r="AQ68" i="11"/>
  <c r="AQ129" i="11"/>
  <c r="AQ65" i="11"/>
  <c r="AQ76" i="11"/>
  <c r="AQ84" i="11"/>
  <c r="AQ158" i="11"/>
  <c r="AQ155" i="11"/>
  <c r="AQ157" i="11"/>
  <c r="AQ81" i="11"/>
  <c r="AI232" i="11"/>
  <c r="AI224" i="11"/>
  <c r="AI225" i="11"/>
  <c r="AI231" i="11"/>
  <c r="AI219" i="11"/>
  <c r="AI211" i="11"/>
  <c r="AI229" i="11"/>
  <c r="AI227" i="11"/>
  <c r="AI226" i="11"/>
  <c r="AI216" i="11"/>
  <c r="AI214" i="11"/>
  <c r="AI228" i="11"/>
  <c r="AI213" i="11"/>
  <c r="AI205" i="11"/>
  <c r="AI197" i="11"/>
  <c r="AI189" i="11"/>
  <c r="AI181" i="11"/>
  <c r="AI220" i="11"/>
  <c r="AI218" i="11"/>
  <c r="AI209" i="11"/>
  <c r="AI198" i="11"/>
  <c r="AI187" i="11"/>
  <c r="AI185" i="11"/>
  <c r="AI230" i="11"/>
  <c r="AI208" i="11"/>
  <c r="AI203" i="11"/>
  <c r="AI200" i="11"/>
  <c r="AI192" i="11"/>
  <c r="AI221" i="11"/>
  <c r="AI222" i="11"/>
  <c r="AI202" i="11"/>
  <c r="AI188" i="11"/>
  <c r="AI168" i="11"/>
  <c r="AI160" i="11"/>
  <c r="AI217" i="11"/>
  <c r="AI215" i="11"/>
  <c r="AI212" i="11"/>
  <c r="AI201" i="11"/>
  <c r="AI186" i="11"/>
  <c r="AI184" i="11"/>
  <c r="AI183" i="11"/>
  <c r="AI210" i="11"/>
  <c r="AI207" i="11"/>
  <c r="AI199" i="11"/>
  <c r="AI196" i="11"/>
  <c r="AI194" i="11"/>
  <c r="AI190" i="11"/>
  <c r="AI191" i="11"/>
  <c r="AI179" i="11"/>
  <c r="AI170" i="11"/>
  <c r="AI159" i="11"/>
  <c r="AI206" i="11"/>
  <c r="AI204" i="11"/>
  <c r="AI182" i="11"/>
  <c r="AI175" i="11"/>
  <c r="AI161" i="11"/>
  <c r="AI166" i="11"/>
  <c r="AI152" i="11"/>
  <c r="AI144" i="11"/>
  <c r="AI136" i="11"/>
  <c r="AI128" i="11"/>
  <c r="AI154" i="11"/>
  <c r="AI146" i="11"/>
  <c r="AI138" i="11"/>
  <c r="AI130" i="11"/>
  <c r="AI180" i="11"/>
  <c r="AI177" i="11"/>
  <c r="AI171" i="11"/>
  <c r="AI164" i="11"/>
  <c r="AI158" i="11"/>
  <c r="AI151" i="11"/>
  <c r="AI143" i="11"/>
  <c r="AI135" i="11"/>
  <c r="AI127" i="11"/>
  <c r="AI193" i="11"/>
  <c r="AI167" i="11"/>
  <c r="AI125" i="11"/>
  <c r="AI118" i="11"/>
  <c r="AI110" i="11"/>
  <c r="AI102" i="11"/>
  <c r="AI94" i="11"/>
  <c r="AI178" i="11"/>
  <c r="AI176" i="11"/>
  <c r="AI173" i="11"/>
  <c r="AI163" i="11"/>
  <c r="AI155" i="11"/>
  <c r="AI150" i="11"/>
  <c r="AI140" i="11"/>
  <c r="AI133" i="11"/>
  <c r="AI115" i="11"/>
  <c r="AI107" i="11"/>
  <c r="AI145" i="11"/>
  <c r="AI120" i="11"/>
  <c r="AI112" i="11"/>
  <c r="AI104" i="11"/>
  <c r="AI96" i="11"/>
  <c r="AI223" i="11"/>
  <c r="AI157" i="11"/>
  <c r="AI139" i="11"/>
  <c r="AI134" i="11"/>
  <c r="AI126" i="11"/>
  <c r="AI122" i="11"/>
  <c r="AI117" i="11"/>
  <c r="AI195" i="11"/>
  <c r="AI156" i="11"/>
  <c r="AI153" i="11"/>
  <c r="AI123" i="11"/>
  <c r="AI121" i="11"/>
  <c r="AI116" i="11"/>
  <c r="AI111" i="11"/>
  <c r="AI99" i="11"/>
  <c r="AI95" i="11"/>
  <c r="AI92" i="11"/>
  <c r="AI172" i="11"/>
  <c r="AI169" i="11"/>
  <c r="AI141" i="11"/>
  <c r="AI137" i="11"/>
  <c r="AI108" i="11"/>
  <c r="AI93" i="11"/>
  <c r="AI83" i="11"/>
  <c r="AI75" i="11"/>
  <c r="AI67" i="11"/>
  <c r="AI113" i="11"/>
  <c r="AI106" i="11"/>
  <c r="AI100" i="11"/>
  <c r="AI91" i="11"/>
  <c r="AI80" i="11"/>
  <c r="AI72" i="11"/>
  <c r="AI64" i="11"/>
  <c r="AI74" i="11"/>
  <c r="AI66" i="11"/>
  <c r="AI149" i="11"/>
  <c r="AI101" i="11"/>
  <c r="AI97" i="11"/>
  <c r="AI90" i="11"/>
  <c r="AI88" i="11"/>
  <c r="AI85" i="11"/>
  <c r="AI77" i="11"/>
  <c r="AI69" i="11"/>
  <c r="AI119" i="11"/>
  <c r="AI82" i="11"/>
  <c r="AI147" i="11"/>
  <c r="AI114" i="11"/>
  <c r="AI109" i="11"/>
  <c r="AI174" i="11"/>
  <c r="AI131" i="11"/>
  <c r="AI124" i="11"/>
  <c r="AI105" i="11"/>
  <c r="AI87" i="11"/>
  <c r="AI76" i="11"/>
  <c r="AI70" i="11"/>
  <c r="AI103" i="11"/>
  <c r="AI73" i="11"/>
  <c r="AI162" i="11"/>
  <c r="AI71" i="11"/>
  <c r="AI129" i="11"/>
  <c r="AI165" i="11"/>
  <c r="AI68" i="11"/>
  <c r="AI142" i="11"/>
  <c r="AI84" i="11"/>
  <c r="AI78" i="11"/>
  <c r="AI148" i="11"/>
  <c r="AI98" i="11"/>
  <c r="AI86" i="11"/>
  <c r="AI81" i="11"/>
  <c r="AI89" i="11"/>
  <c r="AI79" i="11"/>
  <c r="AI132" i="11"/>
  <c r="AI65" i="11"/>
  <c r="AU228" i="11"/>
  <c r="AU232" i="11"/>
  <c r="AU230" i="11"/>
  <c r="AU221" i="11"/>
  <c r="AU215" i="11"/>
  <c r="AU207" i="11"/>
  <c r="AU229" i="11"/>
  <c r="AU223" i="11"/>
  <c r="AU216" i="11"/>
  <c r="AU211" i="11"/>
  <c r="AU209" i="11"/>
  <c r="AU201" i="11"/>
  <c r="AU193" i="11"/>
  <c r="AU185" i="11"/>
  <c r="AU177" i="11"/>
  <c r="AU231" i="11"/>
  <c r="AU220" i="11"/>
  <c r="AU214" i="11"/>
  <c r="AU227" i="11"/>
  <c r="AU218" i="11"/>
  <c r="AU212" i="11"/>
  <c r="AU206" i="11"/>
  <c r="AU203" i="11"/>
  <c r="AU208" i="11"/>
  <c r="AU224" i="11"/>
  <c r="AU217" i="11"/>
  <c r="AU188" i="11"/>
  <c r="AU184" i="11"/>
  <c r="AU226" i="11"/>
  <c r="AU219" i="11"/>
  <c r="AU182" i="11"/>
  <c r="AU180" i="11"/>
  <c r="AU178" i="11"/>
  <c r="AU176" i="11"/>
  <c r="AU172" i="11"/>
  <c r="AU164" i="11"/>
  <c r="AU156" i="11"/>
  <c r="AU205" i="11"/>
  <c r="AU204" i="11"/>
  <c r="AU199" i="11"/>
  <c r="AU196" i="11"/>
  <c r="AU189" i="11"/>
  <c r="AU183" i="11"/>
  <c r="AU200" i="11"/>
  <c r="AU194" i="11"/>
  <c r="AU192" i="11"/>
  <c r="AU213" i="11"/>
  <c r="AU197" i="11"/>
  <c r="AU191" i="11"/>
  <c r="AU210" i="11"/>
  <c r="AU190" i="11"/>
  <c r="AU179" i="11"/>
  <c r="AU168" i="11"/>
  <c r="AU166" i="11"/>
  <c r="AU162" i="11"/>
  <c r="AU222" i="11"/>
  <c r="AU187" i="11"/>
  <c r="AU186" i="11"/>
  <c r="AU169" i="11"/>
  <c r="AU167" i="11"/>
  <c r="AU165" i="11"/>
  <c r="AU163" i="11"/>
  <c r="AU195" i="11"/>
  <c r="AU175" i="11"/>
  <c r="AU174" i="11"/>
  <c r="AU158" i="11"/>
  <c r="AU148" i="11"/>
  <c r="AU140" i="11"/>
  <c r="AU132" i="11"/>
  <c r="AU124" i="11"/>
  <c r="AU173" i="11"/>
  <c r="AU150" i="11"/>
  <c r="AU142" i="11"/>
  <c r="AU134" i="11"/>
  <c r="AU225" i="11"/>
  <c r="AU155" i="11"/>
  <c r="AU147" i="11"/>
  <c r="AU139" i="11"/>
  <c r="AU131" i="11"/>
  <c r="AU123" i="11"/>
  <c r="AU138" i="11"/>
  <c r="AU137" i="11"/>
  <c r="AU136" i="11"/>
  <c r="AU122" i="11"/>
  <c r="AU114" i="11"/>
  <c r="AU106" i="11"/>
  <c r="AU98" i="11"/>
  <c r="AU90" i="11"/>
  <c r="AU143" i="11"/>
  <c r="AU133" i="11"/>
  <c r="AU119" i="11"/>
  <c r="AU111" i="11"/>
  <c r="AU170" i="11"/>
  <c r="AU127" i="11"/>
  <c r="AU126" i="11"/>
  <c r="AU116" i="11"/>
  <c r="AU108" i="11"/>
  <c r="AU100" i="11"/>
  <c r="AU92" i="11"/>
  <c r="AU146" i="11"/>
  <c r="AU145" i="11"/>
  <c r="AU144" i="11"/>
  <c r="AU171" i="11"/>
  <c r="AU157" i="11"/>
  <c r="AU110" i="11"/>
  <c r="AU181" i="11"/>
  <c r="AU154" i="11"/>
  <c r="AU151" i="11"/>
  <c r="AU125" i="11"/>
  <c r="AU121" i="11"/>
  <c r="AU105" i="11"/>
  <c r="AU117" i="11"/>
  <c r="AU102" i="11"/>
  <c r="AU96" i="11"/>
  <c r="AU87" i="11"/>
  <c r="AU161" i="11"/>
  <c r="AU118" i="11"/>
  <c r="AU115" i="11"/>
  <c r="AU88" i="11"/>
  <c r="AU79" i="11"/>
  <c r="AU71" i="11"/>
  <c r="AU160" i="11"/>
  <c r="AU149" i="11"/>
  <c r="AU109" i="11"/>
  <c r="AU91" i="11"/>
  <c r="AU84" i="11"/>
  <c r="AU76" i="11"/>
  <c r="AU68" i="11"/>
  <c r="AU86" i="11"/>
  <c r="AU202" i="11"/>
  <c r="AU95" i="11"/>
  <c r="AU89" i="11"/>
  <c r="AU198" i="11"/>
  <c r="AU93" i="11"/>
  <c r="AU81" i="11"/>
  <c r="AU73" i="11"/>
  <c r="AU65" i="11"/>
  <c r="AU152" i="11"/>
  <c r="AU130" i="11"/>
  <c r="AU129" i="11"/>
  <c r="AU113" i="11"/>
  <c r="AU107" i="11"/>
  <c r="AU78" i="11"/>
  <c r="AU70" i="11"/>
  <c r="AU159" i="11"/>
  <c r="AU97" i="11"/>
  <c r="AU94" i="11"/>
  <c r="AU66" i="11"/>
  <c r="AU141" i="11"/>
  <c r="AU135" i="11"/>
  <c r="AU77" i="11"/>
  <c r="AU72" i="11"/>
  <c r="AU67" i="11"/>
  <c r="AU82" i="11"/>
  <c r="AU101" i="11"/>
  <c r="AU153" i="11"/>
  <c r="AU112" i="11"/>
  <c r="AU74" i="11"/>
  <c r="AU103" i="11"/>
  <c r="AU80" i="11"/>
  <c r="AU75" i="11"/>
  <c r="AU128" i="11"/>
  <c r="AU104" i="11"/>
  <c r="AU83" i="11"/>
  <c r="AU99" i="11"/>
  <c r="AU69" i="11"/>
  <c r="AU64" i="11"/>
  <c r="AU85" i="11"/>
  <c r="AU120" i="11"/>
  <c r="BC228" i="11"/>
  <c r="BC230" i="11"/>
  <c r="BC226" i="11"/>
  <c r="BC221" i="11"/>
  <c r="BC223" i="11"/>
  <c r="BC222" i="11"/>
  <c r="BC215" i="11"/>
  <c r="BC207" i="11"/>
  <c r="BC231" i="11"/>
  <c r="BC219" i="11"/>
  <c r="BC224" i="11"/>
  <c r="BC209" i="11"/>
  <c r="BC201" i="11"/>
  <c r="BC193" i="11"/>
  <c r="BC185" i="11"/>
  <c r="BC177" i="11"/>
  <c r="BC213" i="11"/>
  <c r="BC206" i="11"/>
  <c r="BC204" i="11"/>
  <c r="BC202" i="11"/>
  <c r="BC200" i="11"/>
  <c r="BC232" i="11"/>
  <c r="BC216" i="11"/>
  <c r="BC199" i="11"/>
  <c r="BC196" i="11"/>
  <c r="BC194" i="11"/>
  <c r="BC192" i="11"/>
  <c r="BC225" i="11"/>
  <c r="BC214" i="11"/>
  <c r="BC211" i="11"/>
  <c r="BC218" i="11"/>
  <c r="BC210" i="11"/>
  <c r="BC208" i="11"/>
  <c r="BC187" i="11"/>
  <c r="BC172" i="11"/>
  <c r="BC164" i="11"/>
  <c r="BC156" i="11"/>
  <c r="BC229" i="11"/>
  <c r="BC212" i="11"/>
  <c r="BC191" i="11"/>
  <c r="BC180" i="11"/>
  <c r="BC183" i="11"/>
  <c r="BC198" i="11"/>
  <c r="BC197" i="11"/>
  <c r="BC195" i="11"/>
  <c r="BC190" i="11"/>
  <c r="BC188" i="11"/>
  <c r="BC178" i="11"/>
  <c r="BC171" i="11"/>
  <c r="BC205" i="11"/>
  <c r="BC181" i="11"/>
  <c r="BC175" i="11"/>
  <c r="BC227" i="11"/>
  <c r="BC189" i="11"/>
  <c r="BC166" i="11"/>
  <c r="BC176" i="11"/>
  <c r="BC170" i="11"/>
  <c r="BC168" i="11"/>
  <c r="BC162" i="11"/>
  <c r="BC217" i="11"/>
  <c r="BC169" i="11"/>
  <c r="BC159" i="11"/>
  <c r="BC158" i="11"/>
  <c r="BC148" i="11"/>
  <c r="BC140" i="11"/>
  <c r="BC132" i="11"/>
  <c r="BC124" i="11"/>
  <c r="BC220" i="11"/>
  <c r="BC182" i="11"/>
  <c r="BC160" i="11"/>
  <c r="BC150" i="11"/>
  <c r="BC142" i="11"/>
  <c r="BC134" i="11"/>
  <c r="BC203" i="11"/>
  <c r="BC179" i="11"/>
  <c r="BC167" i="11"/>
  <c r="BC155" i="11"/>
  <c r="BC147" i="11"/>
  <c r="BC139" i="11"/>
  <c r="BC131" i="11"/>
  <c r="BC123" i="11"/>
  <c r="BC152" i="11"/>
  <c r="BC125" i="11"/>
  <c r="BC122" i="11"/>
  <c r="BC114" i="11"/>
  <c r="BC106" i="11"/>
  <c r="BC98" i="11"/>
  <c r="BC90" i="11"/>
  <c r="BC186" i="11"/>
  <c r="BC174" i="11"/>
  <c r="BC154" i="11"/>
  <c r="BC153" i="11"/>
  <c r="BC149" i="11"/>
  <c r="BC135" i="11"/>
  <c r="BC119" i="11"/>
  <c r="BC111" i="11"/>
  <c r="BC163" i="11"/>
  <c r="BC161" i="11"/>
  <c r="BC136" i="11"/>
  <c r="BC116" i="11"/>
  <c r="BC108" i="11"/>
  <c r="BC100" i="11"/>
  <c r="BC92" i="11"/>
  <c r="BC173" i="11"/>
  <c r="BC138" i="11"/>
  <c r="BC137" i="11"/>
  <c r="BC133" i="11"/>
  <c r="BC145" i="11"/>
  <c r="BC104" i="11"/>
  <c r="BC146" i="11"/>
  <c r="BC129" i="11"/>
  <c r="BC109" i="11"/>
  <c r="BC130" i="11"/>
  <c r="BC128" i="11"/>
  <c r="BC120" i="11"/>
  <c r="BC115" i="11"/>
  <c r="BC110" i="11"/>
  <c r="BC87" i="11"/>
  <c r="BC165" i="11"/>
  <c r="BC141" i="11"/>
  <c r="BC144" i="11"/>
  <c r="BC117" i="11"/>
  <c r="BC113" i="11"/>
  <c r="BC107" i="11"/>
  <c r="BC99" i="11"/>
  <c r="BC97" i="11"/>
  <c r="BC79" i="11"/>
  <c r="BC71" i="11"/>
  <c r="BC101" i="11"/>
  <c r="BC96" i="11"/>
  <c r="BC88" i="11"/>
  <c r="BC84" i="11"/>
  <c r="BC76" i="11"/>
  <c r="BC68" i="11"/>
  <c r="BC78" i="11"/>
  <c r="BC127" i="11"/>
  <c r="BC102" i="11"/>
  <c r="BC184" i="11"/>
  <c r="BC112" i="11"/>
  <c r="BC105" i="11"/>
  <c r="BC103" i="11"/>
  <c r="BC94" i="11"/>
  <c r="BC81" i="11"/>
  <c r="BC73" i="11"/>
  <c r="BC65" i="11"/>
  <c r="BC157" i="11"/>
  <c r="BC86" i="11"/>
  <c r="BC70" i="11"/>
  <c r="BC118" i="11"/>
  <c r="BC91" i="11"/>
  <c r="BC89" i="11"/>
  <c r="BC121" i="11"/>
  <c r="BC83" i="11"/>
  <c r="BC82" i="11"/>
  <c r="BC77" i="11"/>
  <c r="BC143" i="11"/>
  <c r="BC85" i="11"/>
  <c r="BC126" i="11"/>
  <c r="BC95" i="11"/>
  <c r="BC93" i="11"/>
  <c r="BC80" i="11"/>
  <c r="BC75" i="11"/>
  <c r="BC74" i="11"/>
  <c r="BC64" i="11"/>
  <c r="BC151" i="11"/>
  <c r="BC69" i="11"/>
  <c r="BC72" i="11"/>
  <c r="BC67" i="11"/>
  <c r="BC66" i="11"/>
  <c r="AN225" i="11"/>
  <c r="AN229" i="11"/>
  <c r="AN226" i="11"/>
  <c r="AN220" i="11"/>
  <c r="AN212" i="11"/>
  <c r="AN221" i="11"/>
  <c r="AN232" i="11"/>
  <c r="AN230" i="11"/>
  <c r="AN228" i="11"/>
  <c r="AN224" i="11"/>
  <c r="AN215" i="11"/>
  <c r="AN206" i="11"/>
  <c r="AN198" i="11"/>
  <c r="AN190" i="11"/>
  <c r="AN182" i="11"/>
  <c r="AN174" i="11"/>
  <c r="AN211" i="11"/>
  <c r="AN207" i="11"/>
  <c r="AN204" i="11"/>
  <c r="AN227" i="11"/>
  <c r="AN214" i="11"/>
  <c r="AN205" i="11"/>
  <c r="AN197" i="11"/>
  <c r="AN193" i="11"/>
  <c r="AN231" i="11"/>
  <c r="AN222" i="11"/>
  <c r="AN208" i="11"/>
  <c r="AN199" i="11"/>
  <c r="AN195" i="11"/>
  <c r="AN194" i="11"/>
  <c r="AN192" i="11"/>
  <c r="AN189" i="11"/>
  <c r="AN216" i="11"/>
  <c r="AN196" i="11"/>
  <c r="AN191" i="11"/>
  <c r="AN185" i="11"/>
  <c r="AN183" i="11"/>
  <c r="AN169" i="11"/>
  <c r="AN161" i="11"/>
  <c r="AN210" i="11"/>
  <c r="AN202" i="11"/>
  <c r="AN200" i="11"/>
  <c r="AN188" i="11"/>
  <c r="AN219" i="11"/>
  <c r="AN218" i="11"/>
  <c r="AN213" i="11"/>
  <c r="AN209" i="11"/>
  <c r="AN184" i="11"/>
  <c r="AN201" i="11"/>
  <c r="AN203" i="11"/>
  <c r="AN186" i="11"/>
  <c r="AN175" i="11"/>
  <c r="AN177" i="11"/>
  <c r="AN160" i="11"/>
  <c r="AN178" i="11"/>
  <c r="AN173" i="11"/>
  <c r="AN170" i="11"/>
  <c r="AN223" i="11"/>
  <c r="AN179" i="11"/>
  <c r="AN153" i="11"/>
  <c r="AN145" i="11"/>
  <c r="AN137" i="11"/>
  <c r="AN129" i="11"/>
  <c r="AN180" i="11"/>
  <c r="AN172" i="11"/>
  <c r="AN168" i="11"/>
  <c r="AN157" i="11"/>
  <c r="AN155" i="11"/>
  <c r="AN147" i="11"/>
  <c r="AN139" i="11"/>
  <c r="AN131" i="11"/>
  <c r="AN217" i="11"/>
  <c r="AN167" i="11"/>
  <c r="AN162" i="11"/>
  <c r="AN152" i="11"/>
  <c r="AN144" i="11"/>
  <c r="AN136" i="11"/>
  <c r="AN128" i="11"/>
  <c r="AN171" i="11"/>
  <c r="AN159" i="11"/>
  <c r="AN151" i="11"/>
  <c r="AN141" i="11"/>
  <c r="AN134" i="11"/>
  <c r="AN130" i="11"/>
  <c r="AN119" i="11"/>
  <c r="AN111" i="11"/>
  <c r="AN103" i="11"/>
  <c r="AN95" i="11"/>
  <c r="AN116" i="11"/>
  <c r="AN108" i="11"/>
  <c r="AN165" i="11"/>
  <c r="AN164" i="11"/>
  <c r="AN154" i="11"/>
  <c r="AN148" i="11"/>
  <c r="AN135" i="11"/>
  <c r="AN124" i="11"/>
  <c r="AN121" i="11"/>
  <c r="AN113" i="11"/>
  <c r="AN105" i="11"/>
  <c r="AN97" i="11"/>
  <c r="AN187" i="11"/>
  <c r="AN149" i="11"/>
  <c r="AN142" i="11"/>
  <c r="AN132" i="11"/>
  <c r="AN156" i="11"/>
  <c r="AN143" i="11"/>
  <c r="AN123" i="11"/>
  <c r="AN118" i="11"/>
  <c r="AN93" i="11"/>
  <c r="AN150" i="11"/>
  <c r="AN163" i="11"/>
  <c r="AN140" i="11"/>
  <c r="AN114" i="11"/>
  <c r="AN109" i="11"/>
  <c r="AN100" i="11"/>
  <c r="AN91" i="11"/>
  <c r="AN176" i="11"/>
  <c r="AN138" i="11"/>
  <c r="AN127" i="11"/>
  <c r="AN84" i="11"/>
  <c r="AN76" i="11"/>
  <c r="AN68" i="11"/>
  <c r="AN158" i="11"/>
  <c r="AN146" i="11"/>
  <c r="AN133" i="11"/>
  <c r="AN115" i="11"/>
  <c r="AN112" i="11"/>
  <c r="AN101" i="11"/>
  <c r="AN99" i="11"/>
  <c r="AN81" i="11"/>
  <c r="AN73" i="11"/>
  <c r="AN65" i="11"/>
  <c r="AN96" i="11"/>
  <c r="AN75" i="11"/>
  <c r="AN67" i="11"/>
  <c r="AN110" i="11"/>
  <c r="AN94" i="11"/>
  <c r="AN89" i="11"/>
  <c r="AN87" i="11"/>
  <c r="AN86" i="11"/>
  <c r="AN78" i="11"/>
  <c r="AN70" i="11"/>
  <c r="AN122" i="11"/>
  <c r="AN83" i="11"/>
  <c r="AN166" i="11"/>
  <c r="AN98" i="11"/>
  <c r="AN120" i="11"/>
  <c r="AN107" i="11"/>
  <c r="AN85" i="11"/>
  <c r="AN79" i="11"/>
  <c r="AN88" i="11"/>
  <c r="AN72" i="11"/>
  <c r="AN80" i="11"/>
  <c r="AN181" i="11"/>
  <c r="AN126" i="11"/>
  <c r="AN69" i="11"/>
  <c r="AN64" i="11"/>
  <c r="AN92" i="11"/>
  <c r="AN71" i="11"/>
  <c r="AN66" i="11"/>
  <c r="AN106" i="11"/>
  <c r="AN77" i="11"/>
  <c r="AN125" i="11"/>
  <c r="AN90" i="11"/>
  <c r="AN104" i="11"/>
  <c r="AN102" i="11"/>
  <c r="AN74" i="11"/>
  <c r="AN117" i="11"/>
  <c r="AN82" i="11"/>
  <c r="AA232" i="11"/>
  <c r="AA224" i="11"/>
  <c r="AA222" i="11"/>
  <c r="AA219" i="11"/>
  <c r="AA211" i="11"/>
  <c r="AA225" i="11"/>
  <c r="AA223" i="11"/>
  <c r="AA213" i="11"/>
  <c r="AA205" i="11"/>
  <c r="AA197" i="11"/>
  <c r="AA189" i="11"/>
  <c r="AA181" i="11"/>
  <c r="AA226" i="11"/>
  <c r="AA210" i="11"/>
  <c r="AA204" i="11"/>
  <c r="AA202" i="11"/>
  <c r="AA228" i="11"/>
  <c r="AA221" i="11"/>
  <c r="AA209" i="11"/>
  <c r="AA207" i="11"/>
  <c r="AA203" i="11"/>
  <c r="AA200" i="11"/>
  <c r="AA196" i="11"/>
  <c r="AA194" i="11"/>
  <c r="AA220" i="11"/>
  <c r="AA208" i="11"/>
  <c r="AA188" i="11"/>
  <c r="AA215" i="11"/>
  <c r="AA214" i="11"/>
  <c r="AA212" i="11"/>
  <c r="AA199" i="11"/>
  <c r="AA195" i="11"/>
  <c r="AA193" i="11"/>
  <c r="AA192" i="11"/>
  <c r="AA184" i="11"/>
  <c r="AA168" i="11"/>
  <c r="AA160" i="11"/>
  <c r="AA198" i="11"/>
  <c r="AA218" i="11"/>
  <c r="AA191" i="11"/>
  <c r="AA182" i="11"/>
  <c r="AA177" i="11"/>
  <c r="AA231" i="11"/>
  <c r="AA230" i="11"/>
  <c r="AA217" i="11"/>
  <c r="AA216" i="11"/>
  <c r="AA206" i="11"/>
  <c r="AA190" i="11"/>
  <c r="AA185" i="11"/>
  <c r="AA201" i="11"/>
  <c r="AA170" i="11"/>
  <c r="AA161" i="11"/>
  <c r="AA187" i="11"/>
  <c r="AA178" i="11"/>
  <c r="AA171" i="11"/>
  <c r="AA227" i="11"/>
  <c r="AA183" i="11"/>
  <c r="AA179" i="11"/>
  <c r="AA172" i="11"/>
  <c r="AA175" i="11"/>
  <c r="AA164" i="11"/>
  <c r="AA152" i="11"/>
  <c r="AA144" i="11"/>
  <c r="AA136" i="11"/>
  <c r="AA128" i="11"/>
  <c r="AA186" i="11"/>
  <c r="AA167" i="11"/>
  <c r="AA163" i="11"/>
  <c r="AA159" i="11"/>
  <c r="AA158" i="11"/>
  <c r="AA154" i="11"/>
  <c r="AA146" i="11"/>
  <c r="AA138" i="11"/>
  <c r="AA130" i="11"/>
  <c r="AA229" i="11"/>
  <c r="AA176" i="11"/>
  <c r="AA173" i="11"/>
  <c r="AA162" i="11"/>
  <c r="AA151" i="11"/>
  <c r="AA143" i="11"/>
  <c r="AA135" i="11"/>
  <c r="AA127" i="11"/>
  <c r="AA174" i="11"/>
  <c r="AA169" i="11"/>
  <c r="AA145" i="11"/>
  <c r="AA139" i="11"/>
  <c r="AA134" i="11"/>
  <c r="AA118" i="11"/>
  <c r="AA110" i="11"/>
  <c r="AA102" i="11"/>
  <c r="AA94" i="11"/>
  <c r="AA141" i="11"/>
  <c r="AA129" i="11"/>
  <c r="AA126" i="11"/>
  <c r="AA115" i="11"/>
  <c r="AA107" i="11"/>
  <c r="AA166" i="11"/>
  <c r="AA148" i="11"/>
  <c r="AA123" i="11"/>
  <c r="AA120" i="11"/>
  <c r="AA112" i="11"/>
  <c r="AA104" i="11"/>
  <c r="AA96" i="11"/>
  <c r="AA153" i="11"/>
  <c r="AA147" i="11"/>
  <c r="AA142" i="11"/>
  <c r="AA132" i="11"/>
  <c r="AA137" i="11"/>
  <c r="AA124" i="11"/>
  <c r="AA99" i="11"/>
  <c r="AA95" i="11"/>
  <c r="AA149" i="11"/>
  <c r="AA105" i="11"/>
  <c r="AA165" i="11"/>
  <c r="AA125" i="11"/>
  <c r="AA114" i="11"/>
  <c r="AA109" i="11"/>
  <c r="AA156" i="11"/>
  <c r="AA155" i="11"/>
  <c r="AA157" i="11"/>
  <c r="AA122" i="11"/>
  <c r="AA116" i="11"/>
  <c r="AA111" i="11"/>
  <c r="AA101" i="11"/>
  <c r="AA97" i="11"/>
  <c r="AA83" i="11"/>
  <c r="AA75" i="11"/>
  <c r="AA67" i="11"/>
  <c r="AA140" i="11"/>
  <c r="AA131" i="11"/>
  <c r="AA90" i="11"/>
  <c r="AA88" i="11"/>
  <c r="AA80" i="11"/>
  <c r="AA72" i="11"/>
  <c r="AA64" i="11"/>
  <c r="AA82" i="11"/>
  <c r="AA117" i="11"/>
  <c r="AA106" i="11"/>
  <c r="AA98" i="11"/>
  <c r="AA103" i="11"/>
  <c r="AA85" i="11"/>
  <c r="AA77" i="11"/>
  <c r="AA69" i="11"/>
  <c r="AA133" i="11"/>
  <c r="AA108" i="11"/>
  <c r="AA74" i="11"/>
  <c r="AA66" i="11"/>
  <c r="AA113" i="11"/>
  <c r="AA89" i="11"/>
  <c r="AA76" i="11"/>
  <c r="AA73" i="11"/>
  <c r="AA180" i="11"/>
  <c r="AA71" i="11"/>
  <c r="AA150" i="11"/>
  <c r="AA100" i="11"/>
  <c r="AA93" i="11"/>
  <c r="AA119" i="11"/>
  <c r="AA86" i="11"/>
  <c r="AA87" i="11"/>
  <c r="AA79" i="11"/>
  <c r="AA68" i="11"/>
  <c r="AA65" i="11"/>
  <c r="AA70" i="11"/>
  <c r="AA78" i="11"/>
  <c r="AA91" i="11"/>
  <c r="AA81" i="11"/>
  <c r="AA92" i="11"/>
  <c r="AA121" i="11"/>
  <c r="AA84" i="11"/>
  <c r="F8" i="2" l="1"/>
  <c r="G8" i="2" s="1"/>
  <c r="G89" i="2"/>
  <c r="F9" i="2"/>
  <c r="G9" i="2" s="1"/>
  <c r="BF227" i="11"/>
  <c r="BC407" i="11" s="1"/>
  <c r="BF232" i="11"/>
  <c r="C232" i="11" s="1"/>
  <c r="BF228" i="11"/>
  <c r="C228" i="11" s="1"/>
  <c r="BF214" i="11"/>
  <c r="AP407" i="11" s="1"/>
  <c r="BF229" i="11"/>
  <c r="C229" i="11" s="1"/>
  <c r="BF225" i="11"/>
  <c r="BA406" i="11" s="1"/>
  <c r="BF215" i="11"/>
  <c r="AQ407" i="11" s="1"/>
  <c r="BF222" i="11"/>
  <c r="AX406" i="11" s="1"/>
  <c r="BF200" i="11"/>
  <c r="AB406" i="11" s="1"/>
  <c r="BF192" i="11"/>
  <c r="U407" i="11" s="1"/>
  <c r="BF184" i="11"/>
  <c r="C184" i="11" s="1"/>
  <c r="BF176" i="11"/>
  <c r="C176" i="11" s="1"/>
  <c r="BF230" i="11"/>
  <c r="C230" i="11" s="1"/>
  <c r="BF226" i="11"/>
  <c r="BB406" i="11" s="1"/>
  <c r="BF220" i="11"/>
  <c r="C220" i="11" s="1"/>
  <c r="BF217" i="11"/>
  <c r="AS407" i="11" s="1"/>
  <c r="BF210" i="11"/>
  <c r="C210" i="11" s="1"/>
  <c r="BF198" i="11"/>
  <c r="C198" i="11" s="1"/>
  <c r="BF221" i="11"/>
  <c r="C221" i="11" s="1"/>
  <c r="BF211" i="11"/>
  <c r="AM407" i="11" s="1"/>
  <c r="BF206" i="11"/>
  <c r="AH407" i="11" s="1"/>
  <c r="BF190" i="11"/>
  <c r="S407" i="11" s="1"/>
  <c r="BF219" i="11"/>
  <c r="AU407" i="11" s="1"/>
  <c r="BF209" i="11"/>
  <c r="AK407" i="11" s="1"/>
  <c r="BF208" i="11"/>
  <c r="AJ406" i="11" s="1"/>
  <c r="BF207" i="11"/>
  <c r="C207" i="11" s="1"/>
  <c r="BF204" i="11"/>
  <c r="AF406" i="11" s="1"/>
  <c r="BF193" i="11"/>
  <c r="V407" i="11" s="1"/>
  <c r="BF201" i="11"/>
  <c r="AC407" i="11" s="1"/>
  <c r="BF188" i="11"/>
  <c r="Q406" i="11" s="1"/>
  <c r="BF182" i="11"/>
  <c r="K406" i="11" s="1"/>
  <c r="BF205" i="11"/>
  <c r="AG406" i="11" s="1"/>
  <c r="BF203" i="11"/>
  <c r="C203" i="11" s="1"/>
  <c r="BF183" i="11"/>
  <c r="L406" i="11" s="1"/>
  <c r="BF171" i="11"/>
  <c r="C171" i="11" s="1"/>
  <c r="BF163" i="11"/>
  <c r="C163" i="11" s="1"/>
  <c r="BF223" i="11"/>
  <c r="C223" i="11" s="1"/>
  <c r="BF202" i="11"/>
  <c r="AD407" i="11" s="1"/>
  <c r="BF194" i="11"/>
  <c r="C194" i="11" s="1"/>
  <c r="BF189" i="11"/>
  <c r="R406" i="11" s="1"/>
  <c r="BF187" i="11"/>
  <c r="P407" i="11" s="1"/>
  <c r="BF185" i="11"/>
  <c r="C185" i="11" s="1"/>
  <c r="BF177" i="11"/>
  <c r="F406" i="11" s="1"/>
  <c r="BF191" i="11"/>
  <c r="C191" i="11" s="1"/>
  <c r="BF216" i="11"/>
  <c r="C216" i="11" s="1"/>
  <c r="BF197" i="11"/>
  <c r="Y407" i="11" s="1"/>
  <c r="BF196" i="11"/>
  <c r="X406" i="11" s="1"/>
  <c r="BF195" i="11"/>
  <c r="C195" i="11" s="1"/>
  <c r="BF231" i="11"/>
  <c r="BG406" i="11" s="1"/>
  <c r="BF213" i="11"/>
  <c r="C213" i="11" s="1"/>
  <c r="BF199" i="11"/>
  <c r="AA407" i="11" s="1"/>
  <c r="BF173" i="11"/>
  <c r="C173" i="11" s="1"/>
  <c r="BF160" i="11"/>
  <c r="C160" i="11" s="1"/>
  <c r="BF224" i="11"/>
  <c r="C224" i="11" s="1"/>
  <c r="BF218" i="11"/>
  <c r="AT406" i="11" s="1"/>
  <c r="BF186" i="11"/>
  <c r="O406" i="11" s="1"/>
  <c r="BF179" i="11"/>
  <c r="H407" i="11" s="1"/>
  <c r="BF174" i="11"/>
  <c r="C174" i="11" s="1"/>
  <c r="BF181" i="11"/>
  <c r="J406" i="11" s="1"/>
  <c r="BF172" i="11"/>
  <c r="C172" i="11" s="1"/>
  <c r="BF212" i="11"/>
  <c r="AN406" i="11" s="1"/>
  <c r="BF168" i="11"/>
  <c r="C168" i="11" s="1"/>
  <c r="BF155" i="11"/>
  <c r="C155" i="11" s="1"/>
  <c r="BF147" i="11"/>
  <c r="C147" i="11" s="1"/>
  <c r="BF139" i="11"/>
  <c r="C139" i="11" s="1"/>
  <c r="BF131" i="11"/>
  <c r="C131" i="11" s="1"/>
  <c r="BF123" i="11"/>
  <c r="C123" i="11" s="1"/>
  <c r="BF157" i="11"/>
  <c r="C157" i="11" s="1"/>
  <c r="BF149" i="11"/>
  <c r="C149" i="11" s="1"/>
  <c r="BF141" i="11"/>
  <c r="C141" i="11" s="1"/>
  <c r="BF133" i="11"/>
  <c r="C133" i="11" s="1"/>
  <c r="BF166" i="11"/>
  <c r="C166" i="11" s="1"/>
  <c r="BF154" i="11"/>
  <c r="C154" i="11" s="1"/>
  <c r="BF146" i="11"/>
  <c r="C146" i="11" s="1"/>
  <c r="BF138" i="11"/>
  <c r="C138" i="11" s="1"/>
  <c r="BF130" i="11"/>
  <c r="C130" i="11" s="1"/>
  <c r="BF180" i="11"/>
  <c r="I407" i="11" s="1"/>
  <c r="BF167" i="11"/>
  <c r="C167" i="11" s="1"/>
  <c r="BF121" i="11"/>
  <c r="C121" i="11" s="1"/>
  <c r="BF113" i="11"/>
  <c r="C113" i="11" s="1"/>
  <c r="BF105" i="11"/>
  <c r="C105" i="11" s="1"/>
  <c r="BF97" i="11"/>
  <c r="C97" i="11" s="1"/>
  <c r="BF175" i="11"/>
  <c r="C175" i="11" s="1"/>
  <c r="BF161" i="11"/>
  <c r="C161" i="11" s="1"/>
  <c r="BF143" i="11"/>
  <c r="C143" i="11" s="1"/>
  <c r="BF137" i="11"/>
  <c r="C137" i="11" s="1"/>
  <c r="BF136" i="11"/>
  <c r="C136" i="11" s="1"/>
  <c r="BF126" i="11"/>
  <c r="C126" i="11" s="1"/>
  <c r="BF118" i="11"/>
  <c r="C118" i="11" s="1"/>
  <c r="BF110" i="11"/>
  <c r="C110" i="11" s="1"/>
  <c r="BF150" i="11"/>
  <c r="C150" i="11" s="1"/>
  <c r="BF127" i="11"/>
  <c r="C127" i="11" s="1"/>
  <c r="BF115" i="11"/>
  <c r="C115" i="11" s="1"/>
  <c r="BF107" i="11"/>
  <c r="C107" i="11" s="1"/>
  <c r="BF99" i="11"/>
  <c r="C99" i="11" s="1"/>
  <c r="BF91" i="11"/>
  <c r="C91" i="11" s="1"/>
  <c r="BF165" i="11"/>
  <c r="C165" i="11" s="1"/>
  <c r="BF156" i="11"/>
  <c r="C156" i="11" s="1"/>
  <c r="BF140" i="11"/>
  <c r="C140" i="11" s="1"/>
  <c r="BF169" i="11"/>
  <c r="C169" i="11" s="1"/>
  <c r="BF159" i="11"/>
  <c r="C159" i="11" s="1"/>
  <c r="BF158" i="11"/>
  <c r="C158" i="11" s="1"/>
  <c r="BF119" i="11"/>
  <c r="C119" i="11" s="1"/>
  <c r="BF164" i="11"/>
  <c r="C164" i="11" s="1"/>
  <c r="BF128" i="11"/>
  <c r="C128" i="11" s="1"/>
  <c r="BF124" i="11"/>
  <c r="C124" i="11" s="1"/>
  <c r="BF106" i="11"/>
  <c r="C106" i="11" s="1"/>
  <c r="BF170" i="11"/>
  <c r="C170" i="11" s="1"/>
  <c r="BF152" i="11"/>
  <c r="C152" i="11" s="1"/>
  <c r="BF122" i="11"/>
  <c r="C122" i="11" s="1"/>
  <c r="BF117" i="11"/>
  <c r="C117" i="11" s="1"/>
  <c r="BF93" i="11"/>
  <c r="C93" i="11" s="1"/>
  <c r="BF90" i="11"/>
  <c r="C90" i="11" s="1"/>
  <c r="BF153" i="11"/>
  <c r="C153" i="11" s="1"/>
  <c r="BF151" i="11"/>
  <c r="C151" i="11" s="1"/>
  <c r="BF134" i="11"/>
  <c r="C134" i="11" s="1"/>
  <c r="BF120" i="11"/>
  <c r="C120" i="11" s="1"/>
  <c r="BF103" i="11"/>
  <c r="C103" i="11" s="1"/>
  <c r="BF94" i="11"/>
  <c r="C94" i="11" s="1"/>
  <c r="BF86" i="11"/>
  <c r="C86" i="11" s="1"/>
  <c r="BF78" i="11"/>
  <c r="C78" i="11" s="1"/>
  <c r="BF70" i="11"/>
  <c r="C70" i="11" s="1"/>
  <c r="BF178" i="11"/>
  <c r="G406" i="11" s="1"/>
  <c r="BF145" i="11"/>
  <c r="C145" i="11" s="1"/>
  <c r="BF142" i="11"/>
  <c r="C142" i="11" s="1"/>
  <c r="BF129" i="11"/>
  <c r="C129" i="11" s="1"/>
  <c r="BF116" i="11"/>
  <c r="C116" i="11" s="1"/>
  <c r="BF83" i="11"/>
  <c r="C83" i="11" s="1"/>
  <c r="BF75" i="11"/>
  <c r="C75" i="11" s="1"/>
  <c r="BF67" i="11"/>
  <c r="C67" i="11" s="1"/>
  <c r="BF102" i="11"/>
  <c r="C102" i="11" s="1"/>
  <c r="BF85" i="11"/>
  <c r="C85" i="11" s="1"/>
  <c r="BF77" i="11"/>
  <c r="C77" i="11" s="1"/>
  <c r="BF69" i="11"/>
  <c r="C69" i="11" s="1"/>
  <c r="BF114" i="11"/>
  <c r="C114" i="11" s="1"/>
  <c r="BF109" i="11"/>
  <c r="C109" i="11" s="1"/>
  <c r="BF125" i="11"/>
  <c r="C125" i="11" s="1"/>
  <c r="BF111" i="11"/>
  <c r="C111" i="11" s="1"/>
  <c r="BF98" i="11"/>
  <c r="C98" i="11" s="1"/>
  <c r="BF92" i="11"/>
  <c r="C92" i="11" s="1"/>
  <c r="BF89" i="11"/>
  <c r="C89" i="11" s="1"/>
  <c r="BF87" i="11"/>
  <c r="C87" i="11" s="1"/>
  <c r="BF80" i="11"/>
  <c r="C80" i="11" s="1"/>
  <c r="BF72" i="11"/>
  <c r="C72" i="11" s="1"/>
  <c r="BF64" i="11"/>
  <c r="C64" i="11" s="1"/>
  <c r="BF162" i="11"/>
  <c r="C162" i="11" s="1"/>
  <c r="BF132" i="11"/>
  <c r="C132" i="11" s="1"/>
  <c r="BF100" i="11"/>
  <c r="C100" i="11" s="1"/>
  <c r="BF148" i="11"/>
  <c r="C148" i="11" s="1"/>
  <c r="BF135" i="11"/>
  <c r="C135" i="11" s="1"/>
  <c r="BF112" i="11"/>
  <c r="C112" i="11" s="1"/>
  <c r="BF108" i="11"/>
  <c r="C108" i="11" s="1"/>
  <c r="BF76" i="11"/>
  <c r="C76" i="11" s="1"/>
  <c r="BF73" i="11"/>
  <c r="C73" i="11" s="1"/>
  <c r="BF71" i="11"/>
  <c r="C71" i="11" s="1"/>
  <c r="BF66" i="11"/>
  <c r="C66" i="11" s="1"/>
  <c r="BF95" i="11"/>
  <c r="C95" i="11" s="1"/>
  <c r="BF144" i="11"/>
  <c r="C144" i="11" s="1"/>
  <c r="BF101" i="11"/>
  <c r="C101" i="11" s="1"/>
  <c r="BF104" i="11"/>
  <c r="C104" i="11" s="1"/>
  <c r="BF88" i="11"/>
  <c r="C88" i="11" s="1"/>
  <c r="BF79" i="11"/>
  <c r="C79" i="11" s="1"/>
  <c r="BF74" i="11"/>
  <c r="C74" i="11" s="1"/>
  <c r="BF68" i="11"/>
  <c r="C68" i="11" s="1"/>
  <c r="BF65" i="11"/>
  <c r="C65" i="11" s="1"/>
  <c r="BF82" i="11"/>
  <c r="C82" i="11" s="1"/>
  <c r="BF81" i="11"/>
  <c r="C81" i="11" s="1"/>
  <c r="BF96" i="11"/>
  <c r="C96" i="11" s="1"/>
  <c r="BF84" i="11"/>
  <c r="C84" i="11" s="1"/>
  <c r="BG407" i="11" l="1"/>
  <c r="AK406" i="11"/>
  <c r="C182" i="11"/>
  <c r="F11" i="2"/>
  <c r="G10" i="2" s="1"/>
  <c r="P406" i="11"/>
  <c r="W407" i="11"/>
  <c r="BC406" i="11"/>
  <c r="AB407" i="11"/>
  <c r="AC406" i="11"/>
  <c r="T407" i="11"/>
  <c r="C219" i="11"/>
  <c r="C189" i="11"/>
  <c r="C209" i="11"/>
  <c r="C186" i="11"/>
  <c r="O407" i="11"/>
  <c r="AX407" i="11"/>
  <c r="J407" i="11"/>
  <c r="C212" i="11"/>
  <c r="C215" i="11"/>
  <c r="AQ406" i="11"/>
  <c r="M407" i="11"/>
  <c r="R407" i="11"/>
  <c r="AF407" i="11"/>
  <c r="AJ407" i="11"/>
  <c r="C199" i="11"/>
  <c r="K407" i="11"/>
  <c r="AU406" i="11"/>
  <c r="AV406" i="11"/>
  <c r="Y406" i="11"/>
  <c r="AD406" i="11"/>
  <c r="C178" i="11"/>
  <c r="C204" i="11"/>
  <c r="X407" i="11"/>
  <c r="C196" i="11"/>
  <c r="C201" i="11"/>
  <c r="AZ407" i="11"/>
  <c r="AP406" i="11"/>
  <c r="C190" i="11"/>
  <c r="BF406" i="11"/>
  <c r="C181" i="11"/>
  <c r="BD406" i="11"/>
  <c r="AY406" i="11"/>
  <c r="W406" i="11"/>
  <c r="B8" i="2"/>
  <c r="AM406" i="11"/>
  <c r="Q407" i="11"/>
  <c r="C225" i="11"/>
  <c r="F407" i="11"/>
  <c r="AY407" i="11"/>
  <c r="C227" i="11"/>
  <c r="AN407" i="11"/>
  <c r="AA406" i="11"/>
  <c r="G407" i="11"/>
  <c r="C200" i="11"/>
  <c r="C180" i="11"/>
  <c r="C211" i="11"/>
  <c r="AI406" i="11"/>
  <c r="Z407" i="11"/>
  <c r="C192" i="11"/>
  <c r="AO406" i="11"/>
  <c r="H406" i="11"/>
  <c r="C179" i="11"/>
  <c r="BA407" i="11"/>
  <c r="BD407" i="11"/>
  <c r="AL406" i="11"/>
  <c r="C197" i="11"/>
  <c r="AL407" i="11"/>
  <c r="AW406" i="11"/>
  <c r="AV407" i="11"/>
  <c r="C214" i="11"/>
  <c r="C188" i="11"/>
  <c r="C177" i="11"/>
  <c r="C222" i="11"/>
  <c r="BE407" i="11"/>
  <c r="BB407" i="11"/>
  <c r="U406" i="11"/>
  <c r="AI407" i="11"/>
  <c r="C202" i="11"/>
  <c r="I406" i="11"/>
  <c r="AR407" i="11"/>
  <c r="E406" i="11"/>
  <c r="AG407" i="11"/>
  <c r="E407" i="11"/>
  <c r="C187" i="11"/>
  <c r="BE406" i="11"/>
  <c r="AE406" i="11"/>
  <c r="Z406" i="11"/>
  <c r="AT407" i="11"/>
  <c r="V406" i="11"/>
  <c r="BF407" i="11"/>
  <c r="N407" i="11"/>
  <c r="S406" i="11"/>
  <c r="N406" i="11"/>
  <c r="AZ406" i="11"/>
  <c r="C217" i="11"/>
  <c r="M406" i="11"/>
  <c r="BH406" i="11"/>
  <c r="AS406" i="11"/>
  <c r="T406" i="11"/>
  <c r="C193" i="11"/>
  <c r="AE407" i="11"/>
  <c r="AO407" i="11"/>
  <c r="L407" i="11"/>
  <c r="C231" i="11"/>
  <c r="AR406" i="11"/>
  <c r="C208" i="11"/>
  <c r="C183" i="11"/>
  <c r="BH407" i="11"/>
  <c r="AW407" i="11"/>
  <c r="C206" i="11"/>
  <c r="AH406" i="11"/>
  <c r="C218" i="11"/>
  <c r="C226" i="11"/>
  <c r="C205" i="11"/>
  <c r="C407" i="11" l="1"/>
  <c r="C40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" authorId="0" shapeId="0" xr:uid="{00000000-0006-0000-0400-000001000000}">
      <text>
        <r>
          <rPr>
            <sz val="10"/>
            <color rgb="FF000000"/>
            <rFont val="Arial"/>
            <family val="2"/>
          </rPr>
          <t>Nombre de la instancia de representatividad. (Ej: FECH, FEUC)</t>
        </r>
      </text>
    </comment>
    <comment ref="E4" authorId="0" shapeId="0" xr:uid="{00000000-0006-0000-0400-000002000000}">
      <text>
        <r>
          <rPr>
            <sz val="10"/>
            <color rgb="FF000000"/>
            <rFont val="Arial"/>
            <family val="2"/>
          </rPr>
          <t>Nombre de la instancia de representatividad.</t>
        </r>
      </text>
    </comment>
    <comment ref="E5" authorId="0" shapeId="0" xr:uid="{00000000-0006-0000-0400-000003000000}">
      <text>
        <r>
          <rPr>
            <sz val="10"/>
            <color rgb="FF000000"/>
            <rFont val="Arial"/>
            <family val="2"/>
          </rPr>
          <t>Nombre de la instancia de representatividad.</t>
        </r>
      </text>
    </comment>
    <comment ref="E6" authorId="0" shapeId="0" xr:uid="{00000000-0006-0000-0400-000004000000}">
      <text>
        <r>
          <rPr>
            <sz val="10"/>
            <color rgb="FF000000"/>
            <rFont val="Arial"/>
            <family val="2"/>
          </rPr>
          <t xml:space="preserve">Describa las instancias de diálogo, considerando la forma de convocar, registrar y difundir los resultados.
</t>
        </r>
      </text>
    </comment>
    <comment ref="E11" authorId="0" shapeId="0" xr:uid="{00000000-0006-0000-0400-000005000000}">
      <text>
        <r>
          <rPr>
            <sz val="10"/>
            <color rgb="FF000000"/>
            <rFont val="Arial"/>
            <family val="2"/>
          </rPr>
          <t>Pegue aquí texto del plan que establece el compromiso con la sustentabilidad. Agregue el texto entre comillas " ", y luego indique la página del documento donde aparece el texto.</t>
        </r>
      </text>
    </comment>
    <comment ref="E41" authorId="0" shapeId="0" xr:uid="{00000000-0006-0000-0400-000006000000}">
      <text>
        <r>
          <rPr>
            <sz val="10"/>
            <color rgb="FF000000"/>
            <rFont val="Arial"/>
            <family val="2"/>
          </rPr>
          <t>Describa aquí de que forma se llevo adelante el proceso de desarrollo de reporte.</t>
        </r>
      </text>
    </comment>
    <comment ref="E42" authorId="0" shapeId="0" xr:uid="{00000000-0006-0000-0400-000007000000}">
      <text>
        <r>
          <rPr>
            <sz val="10"/>
            <color rgb="FF000000"/>
            <rFont val="Arial"/>
            <family val="2"/>
          </rPr>
          <t xml:space="preserve">Describa aquí de que forma se llevo adelante el proceso de desarrollo de reporte.
</t>
        </r>
      </text>
    </comment>
    <comment ref="E43" authorId="0" shapeId="0" xr:uid="{00000000-0006-0000-0400-000008000000}">
      <text>
        <r>
          <rPr>
            <sz val="10"/>
            <color rgb="FF000000"/>
            <rFont val="Arial"/>
            <family val="2"/>
          </rPr>
          <t>Describa de que forma se hizo participe a los distintos estamentos en el proceso del reporte.</t>
        </r>
      </text>
    </comment>
    <comment ref="E44" authorId="0" shapeId="0" xr:uid="{00000000-0006-0000-0400-000009000000}">
      <text>
        <r>
          <rPr>
            <sz val="10"/>
            <color rgb="FF000000"/>
            <rFont val="Arial"/>
            <family val="2"/>
          </rPr>
          <t>Describa en que consiste(n) el(los) acuerdo(s)  a la cual ha adherido la institución.</t>
        </r>
      </text>
    </comment>
    <comment ref="E45" authorId="0" shapeId="0" xr:uid="{00000000-0006-0000-0400-00000A000000}">
      <text>
        <r>
          <rPr>
            <sz val="10"/>
            <color rgb="FF000000"/>
            <rFont val="Arial"/>
            <family val="2"/>
          </rPr>
          <t>Describa en que consiste(n) el(los) certificado(s)  a la cual ha adherido la institución.</t>
        </r>
      </text>
    </comment>
    <comment ref="E47" authorId="0" shapeId="0" xr:uid="{00000000-0006-0000-0400-00000B000000}">
      <text>
        <r>
          <rPr>
            <sz val="10"/>
            <color rgb="FF000000"/>
            <rFont val="Arial"/>
            <family val="2"/>
          </rPr>
          <t>Describa la entidad, si es una unidad u oficina, número de personas que la componen, de que unidad dependen.</t>
        </r>
      </text>
    </comment>
    <comment ref="E48" authorId="0" shapeId="0" xr:uid="{00000000-0006-0000-0400-00000C000000}">
      <text>
        <r>
          <rPr>
            <sz val="10"/>
            <color rgb="FF000000"/>
            <rFont val="Arial"/>
            <family val="2"/>
          </rPr>
          <t>Describa las principales características del comité, quienes lo componen, con que periodicidad se reúnen, cuales son sus principales funciones</t>
        </r>
      </text>
    </comment>
    <comment ref="E51" authorId="0" shapeId="0" xr:uid="{00000000-0006-0000-0400-00000D000000}">
      <text>
        <r>
          <rPr>
            <sz val="10"/>
            <color rgb="FF000000"/>
            <rFont val="Arial"/>
            <family val="2"/>
          </rPr>
          <t xml:space="preserve">Describa la unidad, número de personas que la componen o responsable a cargo
. </t>
        </r>
      </text>
    </comment>
    <comment ref="E52" authorId="0" shapeId="0" xr:uid="{00000000-0006-0000-0400-00000E000000}">
      <text>
        <r>
          <rPr>
            <sz val="10"/>
            <color rgb="FF000000"/>
            <rFont val="Arial"/>
            <family val="2"/>
          </rPr>
          <t xml:space="preserve">Describa los proyectos activos que posee la institución en esta materia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" authorId="0" shapeId="0" xr:uid="{00000000-0006-0000-0500-000001000000}">
      <text>
        <r>
          <rPr>
            <sz val="10"/>
            <color rgb="FF000000"/>
            <rFont val="Arial"/>
            <family val="2"/>
          </rPr>
          <t xml:space="preserve">Describa brevemente la iniciativa implementada
</t>
        </r>
      </text>
    </comment>
    <comment ref="E12" authorId="0" shapeId="0" xr:uid="{00000000-0006-0000-0500-000002000000}">
      <text>
        <r>
          <rPr>
            <sz val="10"/>
            <color rgb="FF000000"/>
            <rFont val="Arial"/>
            <family val="2"/>
          </rPr>
          <t>Describa brevemente la iniciativa implementada</t>
        </r>
      </text>
    </comment>
    <comment ref="E25" authorId="0" shapeId="0" xr:uid="{00000000-0006-0000-0500-000003000000}">
      <text>
        <r>
          <rPr>
            <sz val="10"/>
            <color rgb="FF000000"/>
            <rFont val="Arial"/>
            <family val="2"/>
          </rPr>
          <t>Describa la campaña realizada</t>
        </r>
      </text>
    </comment>
    <comment ref="E26" authorId="0" shapeId="0" xr:uid="{00000000-0006-0000-0500-000004000000}">
      <text>
        <r>
          <rPr>
            <sz val="10"/>
            <color rgb="FF000000"/>
            <rFont val="Arial"/>
            <family val="2"/>
          </rPr>
          <t>Describa la instancia, número de iniciativas que participaron y asistentes.</t>
        </r>
      </text>
    </comment>
    <comment ref="E27" authorId="0" shapeId="0" xr:uid="{00000000-0006-0000-0500-000005000000}">
      <text>
        <r>
          <rPr>
            <sz val="10"/>
            <color rgb="FF000000"/>
            <rFont val="Arial"/>
            <family val="2"/>
          </rPr>
          <t>Describa la iniciativa, número de estudiantes involucrados y principales actividades que se realizan.</t>
        </r>
      </text>
    </comment>
    <comment ref="E31" authorId="0" shapeId="0" xr:uid="{00000000-0006-0000-0500-000006000000}">
      <text>
        <r>
          <rPr>
            <sz val="10"/>
            <color rgb="FF000000"/>
            <rFont val="Arial"/>
            <family val="2"/>
          </rPr>
          <t>Describa las charlas realizadas y número de asistentes.</t>
        </r>
      </text>
    </comment>
    <comment ref="E32" authorId="0" shapeId="0" xr:uid="{00000000-0006-0000-0500-000007000000}">
      <text>
        <r>
          <rPr>
            <sz val="10"/>
            <color rgb="FF000000"/>
            <rFont val="Arial"/>
            <family val="2"/>
          </rPr>
          <t>Describa la actividad realizada, objetivos y número de asistentes o público al que se dirige.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" authorId="0" shapeId="0" xr:uid="{00000000-0006-0000-0600-000001000000}">
      <text>
        <r>
          <rPr>
            <sz val="10"/>
            <color rgb="FF000000"/>
            <rFont val="Arial"/>
            <family val="2"/>
          </rPr>
          <t xml:space="preserve">Nombre de el/los curso(s)
</t>
        </r>
      </text>
    </comment>
    <comment ref="E5" authorId="0" shapeId="0" xr:uid="{00000000-0006-0000-0600-000002000000}">
      <text>
        <r>
          <rPr>
            <sz val="10"/>
            <color rgb="FF000000"/>
            <rFont val="Arial"/>
            <family val="2"/>
          </rPr>
          <t xml:space="preserve">Nombre de el/los curso(s)
</t>
        </r>
      </text>
    </comment>
    <comment ref="E8" authorId="0" shapeId="0" xr:uid="{00000000-0006-0000-0600-000003000000}">
      <text>
        <r>
          <rPr>
            <sz val="10"/>
            <color rgb="FF000000"/>
            <rFont val="Arial"/>
            <family val="2"/>
          </rPr>
          <t>Describa brevemente la iniciativa implementada</t>
        </r>
      </text>
    </comment>
    <comment ref="E28" authorId="0" shapeId="0" xr:uid="{00000000-0006-0000-0600-000004000000}">
      <text>
        <r>
          <rPr>
            <sz val="10"/>
            <color rgb="FF000000"/>
            <rFont val="Arial"/>
            <family val="2"/>
          </rPr>
          <t>Describa el programa, objetivos y a quien esta dirigido.</t>
        </r>
      </text>
    </comment>
    <comment ref="E29" authorId="0" shapeId="0" xr:uid="{00000000-0006-0000-0600-000005000000}">
      <text>
        <r>
          <rPr>
            <sz val="10"/>
            <color rgb="FF000000"/>
            <rFont val="Arial"/>
            <family val="2"/>
          </rPr>
          <t>Describa el programa, objetivos y a quien esta dirigido.</t>
        </r>
      </text>
    </comment>
    <comment ref="E30" authorId="0" shapeId="0" xr:uid="{00000000-0006-0000-0600-000006000000}">
      <text>
        <r>
          <rPr>
            <sz val="10"/>
            <color rgb="FF000000"/>
            <rFont val="Arial"/>
            <family val="2"/>
          </rPr>
          <t>Describa el programa, objetivos y a quien esta dirigido.</t>
        </r>
      </text>
    </comment>
    <comment ref="E31" authorId="0" shapeId="0" xr:uid="{00000000-0006-0000-0600-000007000000}">
      <text>
        <r>
          <rPr>
            <sz val="10"/>
            <color rgb="FF000000"/>
            <rFont val="Arial"/>
            <family val="2"/>
          </rPr>
          <t>Describa el programa realizado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2" authorId="0" shapeId="0" xr:uid="{00000000-0006-0000-0700-000001000000}">
      <text>
        <r>
          <rPr>
            <sz val="10"/>
            <color rgb="FF000000"/>
            <rFont val="Arial"/>
            <family val="2"/>
          </rPr>
          <t>Describa brevemente el sistema instalado</t>
        </r>
      </text>
    </comment>
    <comment ref="E22" authorId="0" shapeId="0" xr:uid="{00000000-0006-0000-0700-000002000000}">
      <text>
        <r>
          <rPr>
            <sz val="10"/>
            <color rgb="FF000000"/>
            <rFont val="Arial"/>
            <family val="2"/>
          </rPr>
          <t>Describa brevemente en que consiste el proyecto de reforestación, cuales son las especies que se utilizaron y el área que cubre.</t>
        </r>
      </text>
    </comment>
    <comment ref="E23" authorId="0" shapeId="0" xr:uid="{00000000-0006-0000-0700-000003000000}">
      <text>
        <r>
          <rPr>
            <sz val="10"/>
            <color rgb="FF000000"/>
            <rFont val="Arial"/>
            <family val="2"/>
          </rPr>
          <t>Describa brevemente el proyecto educativo, cuales son los objetivos del proyecto y a quien esta dirigido</t>
        </r>
      </text>
    </comment>
    <comment ref="E29" authorId="0" shapeId="0" xr:uid="{00000000-0006-0000-0700-000004000000}">
      <text>
        <r>
          <rPr>
            <sz val="10"/>
            <color rgb="FF000000"/>
            <rFont val="Arial"/>
            <family val="2"/>
          </rPr>
          <t>Describa brevemente la acción implementada</t>
        </r>
      </text>
    </comment>
    <comment ref="E32" authorId="0" shapeId="0" xr:uid="{00000000-0006-0000-0700-000005000000}">
      <text>
        <r>
          <rPr>
            <sz val="10"/>
            <color rgb="FF000000"/>
            <rFont val="Arial"/>
            <family val="2"/>
          </rPr>
          <t>Describa en que consiste el sistema de riego utilizado.</t>
        </r>
      </text>
    </comment>
    <comment ref="E33" authorId="0" shapeId="0" xr:uid="{00000000-0006-0000-0700-000006000000}">
      <text>
        <r>
          <rPr>
            <sz val="10"/>
            <color rgb="FF000000"/>
            <rFont val="Arial"/>
            <family val="2"/>
          </rPr>
          <t>Indique cuales son las especies que se han utilizado.</t>
        </r>
      </text>
    </comment>
    <comment ref="E34" authorId="0" shapeId="0" xr:uid="{00000000-0006-0000-0700-000007000000}">
      <text>
        <r>
          <rPr>
            <sz val="10"/>
            <color rgb="FF000000"/>
            <rFont val="Arial"/>
            <family val="2"/>
          </rPr>
          <t>Describa como se realiza el control de especies alergénicas en sus dependencias.</t>
        </r>
      </text>
    </comment>
    <comment ref="E39" authorId="0" shapeId="0" xr:uid="{00000000-0006-0000-0700-000008000000}">
      <text>
        <r>
          <rPr>
            <sz val="10"/>
            <color rgb="FF000000"/>
            <rFont val="Arial"/>
            <family val="2"/>
          </rPr>
          <t>Describa aquí que metodología utilizó para el inventario, alcance, cuantos ha realizado.</t>
        </r>
      </text>
    </comment>
    <comment ref="E42" authorId="0" shapeId="0" xr:uid="{00000000-0006-0000-0700-000009000000}">
      <text>
        <r>
          <rPr>
            <sz val="10"/>
            <color rgb="FF000000"/>
            <rFont val="Arial"/>
            <family val="2"/>
          </rPr>
          <t>Describa aquí de que forma se ha establecido el compromiso, con que horizonte y que tipo de validación institucional formal tiene.</t>
        </r>
      </text>
    </comment>
    <comment ref="E66" authorId="0" shapeId="0" xr:uid="{00000000-0006-0000-0700-00000A000000}">
      <text>
        <r>
          <rPr>
            <sz val="10"/>
            <color rgb="FF000000"/>
            <rFont val="Arial"/>
            <family val="2"/>
          </rPr>
          <t>Describa tipo de energía renovable instalado, año de instalación y quienes son los responsables</t>
        </r>
      </text>
    </comment>
    <comment ref="E78" authorId="0" shapeId="0" xr:uid="{00000000-0006-0000-0700-00000B000000}">
      <text>
        <r>
          <rPr>
            <sz val="10"/>
            <color rgb="FF000000"/>
            <rFont val="Arial"/>
            <family val="2"/>
          </rPr>
          <t>Describa la(s) iniciativa(s)</t>
        </r>
      </text>
    </comment>
    <comment ref="E95" authorId="0" shapeId="0" xr:uid="{00000000-0006-0000-0700-00000C000000}">
      <text>
        <r>
          <rPr>
            <sz val="10"/>
            <color rgb="FF000000"/>
            <rFont val="Arial"/>
            <family val="2"/>
          </rPr>
          <t>Describa como se realiza la gestión de la huerta comunitaria, quienes son los encargados y como se realiza la repartición de los alimentos cosechados.</t>
        </r>
      </text>
    </comment>
    <comment ref="E98" authorId="0" shapeId="0" xr:uid="{00000000-0006-0000-0700-00000D000000}">
      <text>
        <r>
          <rPr>
            <sz val="10"/>
            <color rgb="FF000000"/>
            <rFont val="Arial"/>
            <family val="2"/>
          </rPr>
          <t>Describa la campaña realizada, a quien estaba dirigida y como se llevo a cabo.</t>
        </r>
      </text>
    </comment>
    <comment ref="E100" authorId="0" shapeId="0" xr:uid="{00000000-0006-0000-0700-00000E000000}">
      <text>
        <r>
          <rPr>
            <sz val="10"/>
            <color rgb="FF000000"/>
            <rFont val="Arial"/>
            <family val="2"/>
          </rPr>
          <t>Describa el programa realizado, a quien esta dirigido y como se llevo a cabo.</t>
        </r>
      </text>
    </comment>
    <comment ref="E108" authorId="0" shapeId="0" xr:uid="{00000000-0006-0000-0700-00000F000000}">
      <text>
        <r>
          <rPr>
            <sz val="10"/>
            <color rgb="FF000000"/>
            <rFont val="Arial"/>
            <family val="2"/>
          </rPr>
          <t>Describa en que consiste este acuerdo y quienes son las instituciones involucradas.</t>
        </r>
      </text>
    </comment>
    <comment ref="E127" authorId="0" shapeId="0" xr:uid="{00000000-0006-0000-0700-000010000000}">
      <text>
        <r>
          <rPr>
            <sz val="10"/>
            <color rgb="FF000000"/>
            <rFont val="Arial"/>
            <family val="2"/>
          </rPr>
          <t>Describa la campaña realizada</t>
        </r>
      </text>
    </comment>
    <comment ref="E128" authorId="0" shapeId="0" xr:uid="{00000000-0006-0000-0700-000011000000}">
      <text>
        <r>
          <rPr>
            <sz val="10"/>
            <color rgb="FF000000"/>
            <rFont val="Arial"/>
            <family val="2"/>
          </rPr>
          <t>Describa el programa realizado</t>
        </r>
      </text>
    </comment>
    <comment ref="E129" authorId="0" shapeId="0" xr:uid="{00000000-0006-0000-0700-000012000000}">
      <text>
        <r>
          <rPr>
            <sz val="10"/>
            <color rgb="FF000000"/>
            <rFont val="Arial"/>
            <family val="2"/>
          </rPr>
          <t>Describa el programa realizado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800-000001000000}">
      <text>
        <r>
          <rPr>
            <sz val="10"/>
            <color rgb="FF000000"/>
            <rFont val="Arial"/>
            <family val="2"/>
          </rPr>
          <t>Nombre de el/los programa(s)</t>
        </r>
      </text>
    </comment>
    <comment ref="E21" authorId="0" shapeId="0" xr:uid="{00000000-0006-0000-0800-000002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2" authorId="0" shapeId="0" xr:uid="{7E39F8D7-60FB-46F8-ACF5-CB7818FC4E64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3" authorId="0" shapeId="0" xr:uid="{00000000-0006-0000-0800-000004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4" authorId="0" shapeId="0" xr:uid="{00000000-0006-0000-0800-000005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5" authorId="0" shapeId="0" xr:uid="{00000000-0006-0000-0800-000006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6" authorId="0" shapeId="0" xr:uid="{00000000-0006-0000-0800-000007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7" authorId="0" shapeId="0" xr:uid="{00000000-0006-0000-0800-000008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8" authorId="0" shapeId="0" xr:uid="{00000000-0006-0000-0800-000009000000}">
      <text>
        <r>
          <rPr>
            <sz val="10"/>
            <color rgb="FF000000"/>
            <rFont val="Arial"/>
            <family val="2"/>
          </rPr>
          <t>Describa la iniciativa de colaboración, detallando sus objetivos, alcance y de que forma se relaciona a la sustentabilidad.</t>
        </r>
      </text>
    </comment>
    <comment ref="E29" authorId="0" shapeId="0" xr:uid="{00000000-0006-0000-0800-00000A000000}">
      <text>
        <r>
          <rPr>
            <sz val="10"/>
            <color rgb="FF000000"/>
            <rFont val="Arial"/>
            <family val="2"/>
          </rPr>
          <t>Describa la iniciativa de colaboración con la cual tiene una vinculación permanente</t>
        </r>
      </text>
    </comment>
    <comment ref="E31" authorId="0" shapeId="0" xr:uid="{00000000-0006-0000-0800-00000B000000}">
      <text>
        <r>
          <rPr>
            <sz val="10"/>
            <color rgb="FF000000"/>
            <rFont val="Arial"/>
            <family val="2"/>
          </rPr>
          <t>Nombre de la unidad y principales funciones</t>
        </r>
      </text>
    </comment>
    <comment ref="E33" authorId="0" shapeId="0" xr:uid="{00000000-0006-0000-0800-00000C000000}">
      <text>
        <r>
          <rPr>
            <sz val="10"/>
            <color rgb="FF000000"/>
            <rFont val="Arial"/>
            <family val="2"/>
          </rPr>
          <t>Nombre y descripción de la política y forma en la que se participó.</t>
        </r>
      </text>
    </comment>
    <comment ref="E45" authorId="0" shapeId="0" xr:uid="{00000000-0006-0000-0800-00000D000000}">
      <text>
        <r>
          <rPr>
            <sz val="10"/>
            <color rgb="FF000000"/>
            <rFont val="Arial"/>
            <family val="2"/>
          </rPr>
          <t>Describa el programa de bienestar implementado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<sst xmlns="http://schemas.openxmlformats.org/spreadsheetml/2006/main" count="2526" uniqueCount="903">
  <si>
    <t>¿Qué es RESIES?</t>
  </si>
  <si>
    <t xml:space="preserve">RESIES es una herramienta para reporte y evaluación de la sustentabilidad diseñada para instituciones de educación superior. Esta herramienta tiene 4 niveles de jerarquía: Indicadores, subcategorías, categorías y resultado global. </t>
  </si>
  <si>
    <t>Gobernanza y seguimiento</t>
  </si>
  <si>
    <t>MANUAL DE USO</t>
  </si>
  <si>
    <t>Cultura sustentable</t>
  </si>
  <si>
    <t>Accede al manual de la herramienta RESIES para más información en este enlace</t>
  </si>
  <si>
    <t>Academia</t>
  </si>
  <si>
    <t>Gestión de campus</t>
  </si>
  <si>
    <t>Vinculación con el medio y responsabilidad social</t>
  </si>
  <si>
    <t>Instrucciones de uso</t>
  </si>
  <si>
    <r>
      <rPr>
        <sz val="10"/>
        <rFont val="Raleway"/>
      </rPr>
      <t xml:space="preserve">La información se debe completar en las pestañas </t>
    </r>
    <r>
      <rPr>
        <i/>
        <sz val="10"/>
        <rFont val="Raleway"/>
      </rPr>
      <t>Datos institucionales</t>
    </r>
    <r>
      <rPr>
        <sz val="10"/>
        <rFont val="Raleway"/>
      </rPr>
      <t xml:space="preserve"> y en las pestañas de las 5 categorías evaluadas. 
Las celdas donde se completa la información son de color amarillo y blanco. En el video 2 se puede ver como completar la información.</t>
    </r>
  </si>
  <si>
    <t>Celda Color amarillo donde se completa el dato requerido en cada indicador</t>
  </si>
  <si>
    <t xml:space="preserve"> </t>
  </si>
  <si>
    <t>Celdas color blanco, se ingresa información adicional en el caso que se requiera. Puede ser descripción del indicador, respaldo de verificación del dato u otros comentarios.</t>
  </si>
  <si>
    <t>VIDEO 1: ¿Qué es RESIES?</t>
  </si>
  <si>
    <t>VIDEO 2: ¿Cómo usar la herramienta?</t>
  </si>
  <si>
    <t>Descripción pestañas</t>
  </si>
  <si>
    <t>La herramienta cuenta con siete pestañas: cinco de las cuales corresponden a las categorías que se evaluarán, identificada cada una de ellas con un color distintivo. Además de una pestaña para ingresar datos institucionales y por último se encuentra la pestaña de Resultados.  A continuación se describe cada una de ellas:</t>
  </si>
  <si>
    <t>Resultados:</t>
  </si>
  <si>
    <r>
      <rPr>
        <sz val="10"/>
        <rFont val="Raleway, Arial"/>
      </rPr>
      <t xml:space="preserve">En esta pestaña se encuentra el resumen del puntaje  obtenido.  En la parte superior, el resultado global, y debajo los resultados por categorías.  Los resultados son mostrados con gráficos y tablas resumen. </t>
    </r>
    <r>
      <rPr>
        <u/>
        <sz val="10"/>
        <rFont val="Raleway, Arial"/>
      </rPr>
      <t>Esta pestaña es solo para visualizar resultados y no debe ser editada.</t>
    </r>
  </si>
  <si>
    <t>Categorías:</t>
  </si>
  <si>
    <r>
      <rPr>
        <sz val="10"/>
        <rFont val="Raleway"/>
      </rPr>
      <t xml:space="preserve">En estas 5 pestañas se </t>
    </r>
    <r>
      <rPr>
        <b/>
        <sz val="10"/>
        <rFont val="Raleway"/>
      </rPr>
      <t>debe completar la información de desempeño</t>
    </r>
    <r>
      <rPr>
        <sz val="10"/>
        <rFont val="Raleway"/>
      </rPr>
      <t xml:space="preserve"> para evaluar los indicadores.  Todas las categorías tienen el mismo formato .  A continuación se detalla cada una de las columnas:</t>
    </r>
  </si>
  <si>
    <t>Indicador:</t>
  </si>
  <si>
    <t>Título del indicador que se evalúa, identificado con un código dentro de cada categoría.</t>
  </si>
  <si>
    <t>Variable:</t>
  </si>
  <si>
    <t>Aspectos del indicador que son evaluados</t>
  </si>
  <si>
    <t>Contribución a la agenda 2030:</t>
  </si>
  <si>
    <t>En esta pestaña se encuentra el gráfico que contrasta el aporte potencial y efectivo de las IES a distintas metas de la agenda 2030. Esta pestaña es solo para visualizar el gráfico y no debe ser editada.
(Pestaña oculta debido a que se encuentra en actualización).</t>
  </si>
  <si>
    <t>Dato:</t>
  </si>
  <si>
    <t>Respuesta asociada al aspecto evaluado</t>
  </si>
  <si>
    <t>Descripción:</t>
  </si>
  <si>
    <t>Ingreso de información adicional asociada al indicador</t>
  </si>
  <si>
    <t>Datos Institucionales:</t>
  </si>
  <si>
    <t>En esta pestaña se deben completar los datos generales de cada institución.  Las secciones  a completar son:
- Caracterización institucional
- Población
- Instalaciones
- Año base</t>
  </si>
  <si>
    <t>RESULTADO GLOBAL</t>
  </si>
  <si>
    <t>Puntaje bruto</t>
  </si>
  <si>
    <t>Puntaje ponderado</t>
  </si>
  <si>
    <t>Peso</t>
  </si>
  <si>
    <t>Sobre un total de 100 puntos la institución obtiene:</t>
  </si>
  <si>
    <t>Gobernanza</t>
  </si>
  <si>
    <t>Cultura</t>
  </si>
  <si>
    <t>Gestión</t>
  </si>
  <si>
    <t>VM y R.Social</t>
  </si>
  <si>
    <t>Sin avance</t>
  </si>
  <si>
    <t>Resultados por categoría</t>
  </si>
  <si>
    <t>Subcategoría</t>
  </si>
  <si>
    <t>ID</t>
  </si>
  <si>
    <t>Indicador</t>
  </si>
  <si>
    <t>Participación</t>
  </si>
  <si>
    <t>GOB1</t>
  </si>
  <si>
    <t>Participación de grupos de interés</t>
  </si>
  <si>
    <t>Planificación y estrategia</t>
  </si>
  <si>
    <t>GOB2</t>
  </si>
  <si>
    <t>Compromiso institucional</t>
  </si>
  <si>
    <t>GOB3</t>
  </si>
  <si>
    <t>Plan/estrategia de Sustentabilidad</t>
  </si>
  <si>
    <t>Reportabilidad y transparencia</t>
  </si>
  <si>
    <t>GOB4</t>
  </si>
  <si>
    <t>Coordinación</t>
  </si>
  <si>
    <t>GOB5</t>
  </si>
  <si>
    <t xml:space="preserve">Coordinación sustentabilidad </t>
  </si>
  <si>
    <t>GOB6</t>
  </si>
  <si>
    <t>Vinculación con el medio</t>
  </si>
  <si>
    <t>GOB7</t>
  </si>
  <si>
    <t xml:space="preserve">Inclusión </t>
  </si>
  <si>
    <t>GOB8</t>
  </si>
  <si>
    <t>Género y diversidad sexual</t>
  </si>
  <si>
    <t>Resultado categoría</t>
  </si>
  <si>
    <t>Estudiantes</t>
  </si>
  <si>
    <t>CU1</t>
  </si>
  <si>
    <t>Estudiantes promotores de la sustentabilidad</t>
  </si>
  <si>
    <t>CU2</t>
  </si>
  <si>
    <t>Inducción a la sustentabilidad para estudiantes</t>
  </si>
  <si>
    <t>Colaboradores y académicos</t>
  </si>
  <si>
    <t>CU3</t>
  </si>
  <si>
    <t>Colaboradores promotores de la sustentabilidad</t>
  </si>
  <si>
    <t>CU4</t>
  </si>
  <si>
    <t>Inducción a la sustentabilidad para colaboradores y académicos</t>
  </si>
  <si>
    <t>CU5</t>
  </si>
  <si>
    <t>Programa de prácticas sustentables para oficinas</t>
  </si>
  <si>
    <t>Sensibilización y participación</t>
  </si>
  <si>
    <t>CU6</t>
  </si>
  <si>
    <t>Actividades de difusión y sensibilización</t>
  </si>
  <si>
    <t>CU7</t>
  </si>
  <si>
    <t>Encuesta de cultura sustentable</t>
  </si>
  <si>
    <t>Formación</t>
  </si>
  <si>
    <t>AC1</t>
  </si>
  <si>
    <t>Curso mínimo transversal pregrado</t>
  </si>
  <si>
    <t>AC2</t>
  </si>
  <si>
    <t>Capacitación docentes</t>
  </si>
  <si>
    <t>AC3</t>
  </si>
  <si>
    <t>Programas de postgrado que incluyen competencias de sustentabilidad.</t>
  </si>
  <si>
    <t>AC4</t>
  </si>
  <si>
    <t>Programas y carreras de pregrado que incluyen competencias de sustentabilidad.</t>
  </si>
  <si>
    <t>Investigación, innovación y transferencia</t>
  </si>
  <si>
    <t>AC5</t>
  </si>
  <si>
    <t>Apoyo a la investigación e innovación en sustentabilidad</t>
  </si>
  <si>
    <t>AC6</t>
  </si>
  <si>
    <t>Investigación e innovación enfocada en sustentabilidad</t>
  </si>
  <si>
    <t>AC7</t>
  </si>
  <si>
    <t>Transferencia de conocimientos</t>
  </si>
  <si>
    <t>Agua</t>
  </si>
  <si>
    <t>GC1</t>
  </si>
  <si>
    <t>Gestión integral de agua</t>
  </si>
  <si>
    <t>GC2</t>
  </si>
  <si>
    <t>Huella Hídrica</t>
  </si>
  <si>
    <t>GC3</t>
  </si>
  <si>
    <t>Reducción de consumo de agua</t>
  </si>
  <si>
    <t>Biodiversidad y espacios de naturaleza</t>
  </si>
  <si>
    <t>GC4</t>
  </si>
  <si>
    <t>Biodiversidad</t>
  </si>
  <si>
    <t>GC5</t>
  </si>
  <si>
    <t>Manejo sustentable de jardines</t>
  </si>
  <si>
    <t>Carbono</t>
  </si>
  <si>
    <t>GC6</t>
  </si>
  <si>
    <t>Compromiso con la carbono neutralidad</t>
  </si>
  <si>
    <t>GC7</t>
  </si>
  <si>
    <t xml:space="preserve">Carbono neutralidad </t>
  </si>
  <si>
    <t>Energía</t>
  </si>
  <si>
    <t>GC8</t>
  </si>
  <si>
    <t xml:space="preserve">Gestión energética </t>
  </si>
  <si>
    <t>GC9</t>
  </si>
  <si>
    <t>Consumo de energía</t>
  </si>
  <si>
    <t>GC10</t>
  </si>
  <si>
    <t>Energía Renovable</t>
  </si>
  <si>
    <t>Residuos</t>
  </si>
  <si>
    <t>GC11</t>
  </si>
  <si>
    <t>Gestión integral de residuos</t>
  </si>
  <si>
    <t>GC12</t>
  </si>
  <si>
    <t>Generación de Residuos</t>
  </si>
  <si>
    <t>GC13</t>
  </si>
  <si>
    <t>Recuperación de residuos</t>
  </si>
  <si>
    <t>Alimentación y compras</t>
  </si>
  <si>
    <t>GC14</t>
  </si>
  <si>
    <t>Alimentación</t>
  </si>
  <si>
    <t>GC15</t>
  </si>
  <si>
    <t>Programa de compras sustentables</t>
  </si>
  <si>
    <t>Construcción</t>
  </si>
  <si>
    <t>GC16</t>
  </si>
  <si>
    <t>Diseño y construcción</t>
  </si>
  <si>
    <t>GC17</t>
  </si>
  <si>
    <t>Operación y mantención</t>
  </si>
  <si>
    <t>Movilidad</t>
  </si>
  <si>
    <t>GC18</t>
  </si>
  <si>
    <t>Partición modal medios de transporte</t>
  </si>
  <si>
    <t>GC19</t>
  </si>
  <si>
    <t>Plan movilidad sustentable</t>
  </si>
  <si>
    <t>Inclusión</t>
  </si>
  <si>
    <t>RS1</t>
  </si>
  <si>
    <t>Asequibilidad</t>
  </si>
  <si>
    <t>RS2</t>
  </si>
  <si>
    <t xml:space="preserve">Plan de inclusión </t>
  </si>
  <si>
    <t xml:space="preserve">Perspectiva de género y diversidad sexual </t>
  </si>
  <si>
    <t>RS3</t>
  </si>
  <si>
    <t>RS4</t>
  </si>
  <si>
    <t>Presencia equilibrada</t>
  </si>
  <si>
    <t>RS5</t>
  </si>
  <si>
    <t>Perspectiva de género en extensión y vinculación con el medio</t>
  </si>
  <si>
    <t>Alianzas por la sustentabilidad</t>
  </si>
  <si>
    <t>RS6</t>
  </si>
  <si>
    <t>Colaboración</t>
  </si>
  <si>
    <t>RS7</t>
  </si>
  <si>
    <t>Participación en políticas públicas</t>
  </si>
  <si>
    <t>RS8</t>
  </si>
  <si>
    <t>Plan de vinculación con el medio</t>
  </si>
  <si>
    <t>Trabajo justo</t>
  </si>
  <si>
    <t>RS9</t>
  </si>
  <si>
    <t>Gestión de remuneraciones y beneficios</t>
  </si>
  <si>
    <t>RS10</t>
  </si>
  <si>
    <t>Satisfacción laboral</t>
  </si>
  <si>
    <t>RS11</t>
  </si>
  <si>
    <t>Sindicalización</t>
  </si>
  <si>
    <t>RS12</t>
  </si>
  <si>
    <t xml:space="preserve">Contratación </t>
  </si>
  <si>
    <t>DATOS INSTITUCIONALES</t>
  </si>
  <si>
    <t>Variable</t>
  </si>
  <si>
    <t>Dato</t>
  </si>
  <si>
    <t>Descripción</t>
  </si>
  <si>
    <t>CARACTERIZACIÓN INSTITUCIONAL</t>
  </si>
  <si>
    <t>DI1</t>
  </si>
  <si>
    <t>Tipo de institución</t>
  </si>
  <si>
    <t>DI2</t>
  </si>
  <si>
    <t>Tipo de institución según el aporte financiero que recibe del estado</t>
  </si>
  <si>
    <t>DI3</t>
  </si>
  <si>
    <t>Nombre de la institución</t>
  </si>
  <si>
    <t>DI4</t>
  </si>
  <si>
    <t>País</t>
  </si>
  <si>
    <t>DI5</t>
  </si>
  <si>
    <t>Región</t>
  </si>
  <si>
    <t>DI6</t>
  </si>
  <si>
    <t>Dirección</t>
  </si>
  <si>
    <t>DI7</t>
  </si>
  <si>
    <t>Código postal</t>
  </si>
  <si>
    <t>DI8</t>
  </si>
  <si>
    <t>Nombre encargado/a reporte RESIES y cargo institucional</t>
  </si>
  <si>
    <t>DI9</t>
  </si>
  <si>
    <t>Número de contacto encargado/a reporte RESIES</t>
  </si>
  <si>
    <t>DI10</t>
  </si>
  <si>
    <t>Correo electrónico encargado/a reporte RESIES</t>
  </si>
  <si>
    <t>DI11</t>
  </si>
  <si>
    <t>Año de evaluación</t>
  </si>
  <si>
    <t>POBLACIÓN</t>
  </si>
  <si>
    <t>DI12</t>
  </si>
  <si>
    <t>Número total de estudiantes de pregrado</t>
  </si>
  <si>
    <t>DI13</t>
  </si>
  <si>
    <t>Número total de estudiantes de postgrado</t>
  </si>
  <si>
    <t>DI14</t>
  </si>
  <si>
    <t>Número total de estudiantes de pregrado admitidos en el año de evaluación</t>
  </si>
  <si>
    <t>DI15</t>
  </si>
  <si>
    <t>Número total de estudiantes de postgrado admitidos en el año de evaluación</t>
  </si>
  <si>
    <t>DI16</t>
  </si>
  <si>
    <t>Número total de estudiantes de pregrado egresados durante el año de evaluación</t>
  </si>
  <si>
    <t>DI17</t>
  </si>
  <si>
    <t>Número total de estudiantes de postgrado egresados durante el año de evaluación</t>
  </si>
  <si>
    <t>DI18</t>
  </si>
  <si>
    <t>Total de jornadas completas equivalentes de académicos(as)</t>
  </si>
  <si>
    <t>DI19</t>
  </si>
  <si>
    <t>Número total de académicos de planta</t>
  </si>
  <si>
    <t>DI20</t>
  </si>
  <si>
    <t>Total de jornadas completas equivalentes de no académicos</t>
  </si>
  <si>
    <t>DI21</t>
  </si>
  <si>
    <t>Número total de personas en cargos directivos (hasta 3ª nivel de jerarquía)</t>
  </si>
  <si>
    <t>DI22</t>
  </si>
  <si>
    <t>Número total de colaboradores y académicos incorporados a la institución en el periodo evaluado</t>
  </si>
  <si>
    <t>DI23</t>
  </si>
  <si>
    <t xml:space="preserve">Número total de colaboradores y académicos contratados indefinido o a plazo fijo por la institución  </t>
  </si>
  <si>
    <t>DI24</t>
  </si>
  <si>
    <t xml:space="preserve">Número total de colaboradores y académicos que trabajan en la institución con subcontratos. </t>
  </si>
  <si>
    <t>DI25</t>
  </si>
  <si>
    <t>Número total de colaboradores y académicos de la institución con contratos a honorario</t>
  </si>
  <si>
    <t>DI26</t>
  </si>
  <si>
    <t xml:space="preserve">Número de carreras o programas de pregrado que posee la institución </t>
  </si>
  <si>
    <t>INSTALACIONES</t>
  </si>
  <si>
    <t>DI27</t>
  </si>
  <si>
    <t>Describa las instalaciones de la institución, incluyendo información sobre sus campus, que son consideradas en esta evaluación. Explique y justifique por que se han dejado fuera algunas instalaciones.</t>
  </si>
  <si>
    <t>DI28</t>
  </si>
  <si>
    <t>Superficie total de terreno propiedad (o en arriendo) de la institución (hectáreas).</t>
  </si>
  <si>
    <t>DI29</t>
  </si>
  <si>
    <t>Superficie total designada como áreas verdes y espacios de naturaleza (hectáreas)</t>
  </si>
  <si>
    <t>DI30</t>
  </si>
  <si>
    <t>Superficie total construida (metros cuadrados)</t>
  </si>
  <si>
    <t>DI31</t>
  </si>
  <si>
    <t>Superficie total de edificios recepcionada (entregada para iniciar su uso) en los últimos cinco años (metros cuadrados)</t>
  </si>
  <si>
    <t>AÑO BASE</t>
  </si>
  <si>
    <t>DI32</t>
  </si>
  <si>
    <t>Año base emisiones de gases de efecto invernadero</t>
  </si>
  <si>
    <t>DI33</t>
  </si>
  <si>
    <t>Emisión de gases de efecto invernadero Alcance 1, 2 y 3 para año base (ton CO2-e/estudiante)</t>
  </si>
  <si>
    <t>DI34</t>
  </si>
  <si>
    <t>Año base consumo de energía</t>
  </si>
  <si>
    <t>DI35</t>
  </si>
  <si>
    <t>Consumo de energía por metro cuadrado construido para año base (MWh/metro cuadrado construido)</t>
  </si>
  <si>
    <t>DI351</t>
  </si>
  <si>
    <t xml:space="preserve">Consumo de energía eléctrica [MWh/metro cuadrado construido] </t>
  </si>
  <si>
    <t>DI352</t>
  </si>
  <si>
    <t>Consumo de gas licuado [MWh/metro cuadrado construido]</t>
  </si>
  <si>
    <t>DI353</t>
  </si>
  <si>
    <t xml:space="preserve">Consumo de gas natural [MWh/metro cuadrado construido] </t>
  </si>
  <si>
    <t>DI354</t>
  </si>
  <si>
    <t>Consumo de biomasa (pellets certificados) [MWh/metro cuadrado construido]</t>
  </si>
  <si>
    <t>DI355</t>
  </si>
  <si>
    <t>Consumo de diesel [MWh/metro cuadrado construido]</t>
  </si>
  <si>
    <t>DI356</t>
  </si>
  <si>
    <t>Consumo de gasolina [MWh/metro cuadrado construido]</t>
  </si>
  <si>
    <t>DI357</t>
  </si>
  <si>
    <t>Consumo de kerosene [MWh/metro cuadrado construido]</t>
  </si>
  <si>
    <t>DI358</t>
  </si>
  <si>
    <t>Consumo de cualquier otro tipo utilizado por la institución  [MWh/metro cuadrado construido]</t>
  </si>
  <si>
    <t>DI36</t>
  </si>
  <si>
    <t>Año base consumo de agua</t>
  </si>
  <si>
    <t>DI37</t>
  </si>
  <si>
    <t>Consumo de agua por estudiante  para año base (metros cúbicos /estudiante)</t>
  </si>
  <si>
    <t>DI38</t>
  </si>
  <si>
    <t>Año base generación de residuos</t>
  </si>
  <si>
    <t>DI39</t>
  </si>
  <si>
    <t>Generación residuos no recuperados por estudiante para año base (toneladas/estudiante)</t>
  </si>
  <si>
    <t>GOBERNANZA Y SEGUIMIENTO</t>
  </si>
  <si>
    <t>Auxiliar 1</t>
  </si>
  <si>
    <t>Auxiliar 2</t>
  </si>
  <si>
    <t>GOB1
Participación de grupos de interés</t>
  </si>
  <si>
    <r>
      <rPr>
        <sz val="10"/>
        <rFont val="Raleway"/>
      </rPr>
      <t xml:space="preserve">Existen instancias de representatividad para el conjunto de </t>
    </r>
    <r>
      <rPr>
        <b/>
        <sz val="10"/>
        <rFont val="Raleway"/>
      </rPr>
      <t xml:space="preserve">estudiantes </t>
    </r>
    <r>
      <rPr>
        <sz val="10"/>
        <rFont val="Raleway"/>
      </rPr>
      <t xml:space="preserve">elegidas de forma democrática. Estas deben representar a la totalidad de los estudiantes de la institución. </t>
    </r>
  </si>
  <si>
    <r>
      <rPr>
        <sz val="10"/>
        <rFont val="Raleway"/>
      </rPr>
      <t xml:space="preserve">Existen instancias de representatividad de </t>
    </r>
    <r>
      <rPr>
        <b/>
        <sz val="10"/>
        <rFont val="Raleway"/>
      </rPr>
      <t xml:space="preserve">colaboradores </t>
    </r>
    <r>
      <rPr>
        <sz val="10"/>
        <rFont val="Raleway"/>
      </rPr>
      <t xml:space="preserve">elegidos de forma democrática. </t>
    </r>
  </si>
  <si>
    <r>
      <rPr>
        <sz val="10"/>
        <rFont val="Raleway"/>
      </rPr>
      <t xml:space="preserve">Existen instancias de representatividad de </t>
    </r>
    <r>
      <rPr>
        <b/>
        <sz val="10"/>
        <rFont val="Raleway"/>
      </rPr>
      <t xml:space="preserve">académicos(as) </t>
    </r>
    <r>
      <rPr>
        <sz val="10"/>
        <rFont val="Raleway"/>
      </rPr>
      <t xml:space="preserve">elegidos de forma democrática. </t>
    </r>
  </si>
  <si>
    <r>
      <rPr>
        <sz val="10"/>
        <rFont val="Raleway"/>
      </rPr>
      <t xml:space="preserve">Existen instancias formales de </t>
    </r>
    <r>
      <rPr>
        <b/>
        <sz val="10"/>
        <rFont val="Raleway"/>
      </rPr>
      <t xml:space="preserve">diálogo con representantes del entorno significativo local </t>
    </r>
    <r>
      <rPr>
        <sz val="10"/>
        <rFont val="Raleway"/>
      </rPr>
      <t>de las instalaciones de la institución.</t>
    </r>
  </si>
  <si>
    <r>
      <rPr>
        <sz val="10"/>
        <rFont val="Raleway"/>
      </rPr>
      <t xml:space="preserve">las instancias de gobierno institucional cuenta con un representante de los </t>
    </r>
    <r>
      <rPr>
        <b/>
        <sz val="10"/>
        <rFont val="Raleway"/>
      </rPr>
      <t>estudiantes</t>
    </r>
    <r>
      <rPr>
        <sz val="10"/>
        <rFont val="Raleway"/>
      </rPr>
      <t>.</t>
    </r>
  </si>
  <si>
    <r>
      <rPr>
        <sz val="10"/>
        <rFont val="Raleway"/>
      </rPr>
      <t xml:space="preserve">las instancias de gobierno institucional cuenta con un representante de los </t>
    </r>
    <r>
      <rPr>
        <b/>
        <sz val="10"/>
        <rFont val="Raleway"/>
      </rPr>
      <t>colaboradores(as)</t>
    </r>
  </si>
  <si>
    <r>
      <rPr>
        <sz val="10"/>
        <rFont val="Raleway"/>
      </rPr>
      <t xml:space="preserve">las instancias de gobierno institucional cuenta con un representante de los </t>
    </r>
    <r>
      <rPr>
        <b/>
        <sz val="10"/>
        <rFont val="Raleway"/>
      </rPr>
      <t>académicos(as)</t>
    </r>
  </si>
  <si>
    <t>RESULTADO</t>
  </si>
  <si>
    <t>GOB2
Compromiso institucional</t>
  </si>
  <si>
    <t>Existe un compromiso explícito con la sustentabilidad en el plan/estrategia institucional.</t>
  </si>
  <si>
    <t>Cuenta con una política de sustentabilidad.</t>
  </si>
  <si>
    <t>La política incluye una definición de sustentabilidad que considera todas sus dimensiones.</t>
  </si>
  <si>
    <t>La política incluye un compromiso de promover la sustentabilidad en la gobernanza y seguimiento.</t>
  </si>
  <si>
    <t>La política incluye un compromiso de promover la sustentabilidad en la cultura de la comunidad institucional.</t>
  </si>
  <si>
    <t>La política incluye un compromiso de promover la sustentabilidad en la academia.</t>
  </si>
  <si>
    <t>La política incluye un compromiso de promover la sustentabilidad en la gestión de campus.</t>
  </si>
  <si>
    <t>La política incluye un compromiso a promover la sustentabilidad con la vinculación con el medio y responsabilidad social.</t>
  </si>
  <si>
    <t xml:space="preserve">La política establece el compromiso de crear un plan o estrategia de sustentabilidad. </t>
  </si>
  <si>
    <t>La política fue construida de manera participativa, al menos triestamental.</t>
  </si>
  <si>
    <t xml:space="preserve">La política es difundida en la pagina web de la institución </t>
  </si>
  <si>
    <t>GOB3
Plan / estrategia de Sustentabilidad</t>
  </si>
  <si>
    <t>Cuenta con un plan o estrategia de sustentabilidad.</t>
  </si>
  <si>
    <t>Si</t>
  </si>
  <si>
    <t>El plan de sustentabilidad incluye temas de gobernanza y seguimiento</t>
  </si>
  <si>
    <t>El plan de sustentabilidad incluye temas de cultura sustentable</t>
  </si>
  <si>
    <t>El plan de sustentabilidad incluye el tema de formación en sustentabilidad</t>
  </si>
  <si>
    <t>El plan de sustentabilidad incluye el tema de investigación en sustentabilidad.</t>
  </si>
  <si>
    <t>El plan de sustentabilidad incluye el tema de innovación en sustentabilidad.</t>
  </si>
  <si>
    <t>El plan de sustentabilidad incluye el tema de agua.</t>
  </si>
  <si>
    <t>El plan de sustentabilidad incluye el tema de biodiversidad y espacios de naturaleza.</t>
  </si>
  <si>
    <t>El plan de sustentabilidad incluye el tema de carbono neutralidad.</t>
  </si>
  <si>
    <t>El plan de sustentabilidad incluye el tema de energía.</t>
  </si>
  <si>
    <t>El plan de sustentabilidad incluye el tema de residuos.</t>
  </si>
  <si>
    <t>El plan de sustentabilidad incluye el tema de alimentación y compras.</t>
  </si>
  <si>
    <t>El plan de sustentabilidad incluye el tema de construcción sustentable.</t>
  </si>
  <si>
    <t>El plan de sustentabilidad incluye el tema de movilidad.</t>
  </si>
  <si>
    <t>El plan de sustentabilidad incluye el tema de inclusión.</t>
  </si>
  <si>
    <t>El plan de sustentabilidad incluye el tema de género y diversidad sexual.</t>
  </si>
  <si>
    <t>El plan de sustentabilidad incluye el tema de trabajo justo.</t>
  </si>
  <si>
    <t>GOB4
Reportabilidad y transparencia</t>
  </si>
  <si>
    <t>Alternativa 1: La institución cuenta con un reporte de sustentabilidad vigente basado en los resultados de RESIES anual o bienaI. (Solo considerar reportes que han sido completados y lanzados)</t>
  </si>
  <si>
    <t>Alternativa 2: La institución cuenta con otro reporte o memoria de sustentabildiad vigente y difundido</t>
  </si>
  <si>
    <t xml:space="preserve"> La institución demuestra esfuerzos para contemplar la  participación de los estamentos en la realización de los reportes</t>
  </si>
  <si>
    <t>La institución es  parte de un acuerdo voluntario de mejora en sustentabilidad.</t>
  </si>
  <si>
    <t>La institución cuenta con un certificado voluntario de mejora en sustentabilidad</t>
  </si>
  <si>
    <t>GOB5 Coordinación sustentabilidad</t>
  </si>
  <si>
    <t>Existe una entidad dedicada a ejecutar la iniciativa de sustentabilidad  de forma transversal, la cuál esta mejor descrita por:</t>
  </si>
  <si>
    <t>Existe un comité con representantes de distintos estamentos de la institución que apoya la labor de la entidad</t>
  </si>
  <si>
    <t>GOB6
 Vinculación con el medio</t>
  </si>
  <si>
    <t xml:space="preserve">La institución cuenta con una política de vinculación con el medio. </t>
  </si>
  <si>
    <t>La institución cuenta con una unidad o encargado dedicado a coordinar las relaciones y comunicación permanente con el entorno significativo local donde están insertas las instalaciones de la institución</t>
  </si>
  <si>
    <t>Existe al menos un proyecto activo que vincule permanentemente a la Institución con su entorno significativo local</t>
  </si>
  <si>
    <t>Existe al menos una campaña de difusión anual de la política</t>
  </si>
  <si>
    <t xml:space="preserve">GOB7
 Inclusión </t>
  </si>
  <si>
    <t>La institución cuenta con una política de inclusión</t>
  </si>
  <si>
    <t>La institución cuenta con una unidad o encargado dedicado al cumplimiento de la política</t>
  </si>
  <si>
    <t xml:space="preserve">La política de inclusión incluye el tema de diversidad étnica </t>
  </si>
  <si>
    <t>La política de inclusión  incluye el tema de población migrante</t>
  </si>
  <si>
    <t>La política de inclusión incluye el tema de personas provenientes de contextos socieconómicos vulnerables</t>
  </si>
  <si>
    <t>La política de inclusión incluye el tema de personas en situación de discapacidad</t>
  </si>
  <si>
    <t>La política de inclusión incluye otros temas de similar naturaleza</t>
  </si>
  <si>
    <t>GOB8
Género y diversidad sexual</t>
  </si>
  <si>
    <t>La institución cuenta con un diagnóstico con perspectiva de género y diversidad sexual, que considera como mínimo:
- Un registro institucional desagregado por sexo
- Un diagnóstico cualitativo</t>
  </si>
  <si>
    <t xml:space="preserve">La institución cuenta con una política de género y diversidad sexual, o un conjunto de políticas que incluya la temática. </t>
  </si>
  <si>
    <t>La institución cuenta con una unidad o encargado del cumplimiento de la política</t>
  </si>
  <si>
    <t>La política de género y diversidad sexual incluye el tema de perspectiva de género</t>
  </si>
  <si>
    <t>La política de género y diversidad sexual incluye el tema de presencia equilibrada o equidad de género</t>
  </si>
  <si>
    <t>La política de género y diversidad sexual incluye el tema de diversidad sexual</t>
  </si>
  <si>
    <t>CULTURA SUSTENTABLE</t>
  </si>
  <si>
    <t>Auxiliar 3</t>
  </si>
  <si>
    <t>CU1
 Estudiantes promotores de la sustentabilidad</t>
  </si>
  <si>
    <r>
      <rPr>
        <sz val="10"/>
        <rFont val="Raleway"/>
      </rPr>
      <t>Existen iniciativas, dirigidas a estudiantes, para la</t>
    </r>
    <r>
      <rPr>
        <b/>
        <sz val="10"/>
        <rFont val="Raleway"/>
      </rPr>
      <t xml:space="preserve"> formación de promotores </t>
    </r>
    <r>
      <rPr>
        <sz val="10"/>
        <rFont val="Raleway"/>
      </rPr>
      <t>de la sustentabilidad</t>
    </r>
  </si>
  <si>
    <t>La iniciativa esta dirigida a quiénes asumirán la tarea de formar a pares y/o liderar procesos de cambios entre sus pares.</t>
  </si>
  <si>
    <t>La iniciativa esta enlazada con oportunidades de trabajo (voluntario o remunerado) para los participantes, donde puedan poner en práctica su aprendizaje.</t>
  </si>
  <si>
    <t>Se otorga un reconocimiento formal por la participación en el programa que incluye objetivos y horas dedicadas.</t>
  </si>
  <si>
    <t>Número de estudiantes que han participado de la iniciativa en los últimos 3 años</t>
  </si>
  <si>
    <t>CU2
Inducción a la sustentabilidad para estudiantes</t>
  </si>
  <si>
    <r>
      <rPr>
        <sz val="10"/>
        <rFont val="Raleway"/>
      </rPr>
      <t xml:space="preserve">Existe un programa extracurricular de inducción de sustentabilidad dirigido a estudiantes de pre y postgrado donde se da a conocer  los siguientes temas:
- </t>
    </r>
    <r>
      <rPr>
        <b/>
        <sz val="10"/>
        <rFont val="Raleway"/>
      </rPr>
      <t>Definición básica de sustentabilidad</t>
    </r>
    <r>
      <rPr>
        <sz val="10"/>
        <rFont val="Raleway"/>
      </rPr>
      <t xml:space="preserve">
- </t>
    </r>
    <r>
      <rPr>
        <b/>
        <sz val="10"/>
        <rFont val="Raleway"/>
      </rPr>
      <t>Política de sustentabilidad:</t>
    </r>
    <r>
      <rPr>
        <sz val="10"/>
        <rFont val="Raleway"/>
      </rPr>
      <t xml:space="preserve"> Dar a conocer el compromiso institucional con la sustentabilidad
- </t>
    </r>
    <r>
      <rPr>
        <b/>
        <sz val="10"/>
        <rFont val="Raleway"/>
      </rPr>
      <t>Gestión de campus:</t>
    </r>
    <r>
      <rPr>
        <sz val="10"/>
        <rFont val="Raleway"/>
      </rPr>
      <t xml:space="preserve"> Información sobre diversas iniciativas asociadas a las operaciones y servicios de las instalaciones de la institución (Ej: residuos, movilidad, energía, alimentación)
- </t>
    </r>
    <r>
      <rPr>
        <b/>
        <sz val="10"/>
        <rFont val="Raleway"/>
      </rPr>
      <t xml:space="preserve">Formación: </t>
    </r>
    <r>
      <rPr>
        <sz val="10"/>
        <rFont val="Raleway"/>
      </rPr>
      <t xml:space="preserve">Oportunidades de formación en sustentabilidad disponibles
- </t>
    </r>
    <r>
      <rPr>
        <b/>
        <sz val="10"/>
        <rFont val="Raleway"/>
      </rPr>
      <t>Participación:</t>
    </r>
    <r>
      <rPr>
        <sz val="10"/>
        <rFont val="Raleway"/>
      </rPr>
      <t xml:space="preserve"> Oportunidades de participación en iniciativas de sustentabilidad.
- </t>
    </r>
    <r>
      <rPr>
        <b/>
        <sz val="10"/>
        <rFont val="Raleway"/>
      </rPr>
      <t xml:space="preserve">Perspectiva de género </t>
    </r>
    <r>
      <rPr>
        <sz val="10"/>
        <rFont val="Raleway"/>
      </rPr>
      <t xml:space="preserve">
- </t>
    </r>
    <r>
      <rPr>
        <b/>
        <sz val="10"/>
        <rFont val="Raleway"/>
      </rPr>
      <t xml:space="preserve">Agenda 2030
</t>
    </r>
  </si>
  <si>
    <r>
      <rPr>
        <b/>
        <sz val="10"/>
        <color rgb="FF000000"/>
        <rFont val="Raleway"/>
      </rPr>
      <t>Número de estudiantes</t>
    </r>
    <r>
      <rPr>
        <sz val="10"/>
        <color rgb="FF000000"/>
        <rFont val="Raleway"/>
      </rPr>
      <t xml:space="preserve"> de pre y postgrado admitidos durante el periódo de evaluación que han participado en al menos una actividad de inducción en temas de sustentabilidad</t>
    </r>
  </si>
  <si>
    <t>CU3
Colaboradores promotores de la sustentabilidad</t>
  </si>
  <si>
    <r>
      <rPr>
        <sz val="10"/>
        <rFont val="Raleway"/>
      </rPr>
      <t xml:space="preserve">Existen iniciativas, dirigidas a colabores(as) no académicos(as), para la </t>
    </r>
    <r>
      <rPr>
        <b/>
        <sz val="10"/>
        <rFont val="Raleway"/>
      </rPr>
      <t xml:space="preserve">formación de promotores </t>
    </r>
    <r>
      <rPr>
        <sz val="10"/>
        <rFont val="Raleway"/>
      </rPr>
      <t>de la sustentabilidad</t>
    </r>
  </si>
  <si>
    <t>Número de colaboradores no académicos que han participado de las iniciativas en los últimos 3 años</t>
  </si>
  <si>
    <t>CU4
Inducción a la sustentabilidad para colaboradores y académicos</t>
  </si>
  <si>
    <r>
      <rPr>
        <sz val="10"/>
        <rFont val="Raleway"/>
      </rPr>
      <t xml:space="preserve">Existe un programa de inducción de sustentabilidad  para colaboradores y académicos donde se da a conocer los siguientes temas:
- </t>
    </r>
    <r>
      <rPr>
        <b/>
        <sz val="10"/>
        <rFont val="Raleway"/>
      </rPr>
      <t>Política de sustentabilidad:</t>
    </r>
    <r>
      <rPr>
        <sz val="10"/>
        <rFont val="Raleway"/>
      </rPr>
      <t xml:space="preserve"> Dar a conocer el compromiso institucional con la sustentabilidad
- </t>
    </r>
    <r>
      <rPr>
        <b/>
        <sz val="10"/>
        <rFont val="Raleway"/>
      </rPr>
      <t>Gestión de campus:</t>
    </r>
    <r>
      <rPr>
        <sz val="10"/>
        <rFont val="Raleway"/>
      </rPr>
      <t xml:space="preserve"> Información sobre diversas iniciativas asociadas a las operaciones y servicios de las instalaciones de la institución (Ej: residuos, transporte, energía, alimentación)
- </t>
    </r>
    <r>
      <rPr>
        <b/>
        <sz val="10"/>
        <rFont val="Raleway"/>
      </rPr>
      <t>Formación</t>
    </r>
    <r>
      <rPr>
        <sz val="10"/>
        <rFont val="Raleway"/>
      </rPr>
      <t xml:space="preserve">: Oportunidades de formación en sustentabilidad disponibles
- </t>
    </r>
    <r>
      <rPr>
        <b/>
        <sz val="10"/>
        <rFont val="Raleway"/>
      </rPr>
      <t>Participación</t>
    </r>
    <r>
      <rPr>
        <sz val="10"/>
        <rFont val="Raleway"/>
      </rPr>
      <t xml:space="preserve">: Oportunidades de participación en iniciativas de sustentabilidad.
</t>
    </r>
    <r>
      <rPr>
        <b/>
        <sz val="10"/>
        <rFont val="Raleway"/>
      </rPr>
      <t xml:space="preserve">- Perspectiva de género: </t>
    </r>
    <r>
      <rPr>
        <sz val="10"/>
        <rFont val="Raleway"/>
      </rPr>
      <t>Fortalecimiento de competencias docentes para la incorporación de la perspectiva de género de manera transversal en los procesos formativos.</t>
    </r>
  </si>
  <si>
    <r>
      <rPr>
        <b/>
        <sz val="10"/>
        <color rgb="FF000000"/>
        <rFont val="Raleway"/>
      </rPr>
      <t>Número de colaboradores y académicos</t>
    </r>
    <r>
      <rPr>
        <sz val="10"/>
        <color rgb="FF000000"/>
        <rFont val="Raleway"/>
      </rPr>
      <t xml:space="preserve"> que han participado en al menos una actividad de inducción en temas de sustentabilidad en el período evaluado. </t>
    </r>
  </si>
  <si>
    <t>CU5
Programa de prácticas sustentables para oficinas</t>
  </si>
  <si>
    <r>
      <rPr>
        <sz val="10"/>
        <rFont val="Raleway"/>
      </rPr>
      <t xml:space="preserve">Existe un programa de buenas prácticas sustentables que incluya </t>
    </r>
    <r>
      <rPr>
        <b/>
        <sz val="10"/>
        <rFont val="Raleway"/>
      </rPr>
      <t>al menos</t>
    </r>
    <r>
      <rPr>
        <sz val="10"/>
        <rFont val="Raleway"/>
      </rPr>
      <t xml:space="preserve"> los lineamentos definidos por la Red Campus Sustentable </t>
    </r>
  </si>
  <si>
    <t>Número de oficinas afiliadas y activas en el programa</t>
  </si>
  <si>
    <t>Número total de oficinas en la institución</t>
  </si>
  <si>
    <t>CU6
Actividades de difusión y sensibilización</t>
  </si>
  <si>
    <r>
      <rPr>
        <sz val="10"/>
        <rFont val="Raleway"/>
      </rPr>
      <t xml:space="preserve">Ha realizado al menos una </t>
    </r>
    <r>
      <rPr>
        <b/>
        <sz val="10"/>
        <rFont val="Raleway"/>
      </rPr>
      <t>campaña</t>
    </r>
    <r>
      <rPr>
        <sz val="10"/>
        <rFont val="Raleway"/>
      </rPr>
      <t xml:space="preserve"> de fomento de estilos de vida sustentables en el último año</t>
    </r>
  </si>
  <si>
    <r>
      <rPr>
        <sz val="10"/>
        <rFont val="Raleway"/>
      </rPr>
      <t xml:space="preserve">Ha realizado al menos una </t>
    </r>
    <r>
      <rPr>
        <b/>
        <sz val="10"/>
        <rFont val="Raleway"/>
      </rPr>
      <t>actividad</t>
    </r>
    <r>
      <rPr>
        <sz val="10"/>
        <rFont val="Raleway"/>
      </rPr>
      <t xml:space="preserve"> con la participación de distintas iniciativas de sustentabilidad en el último año</t>
    </r>
  </si>
  <si>
    <r>
      <rPr>
        <sz val="10"/>
        <rFont val="Raleway"/>
      </rPr>
      <t xml:space="preserve">Cuenta con un </t>
    </r>
    <r>
      <rPr>
        <b/>
        <sz val="10"/>
        <rFont val="Raleway"/>
      </rPr>
      <t>grupo activo de estudiantes</t>
    </r>
    <r>
      <rPr>
        <sz val="10"/>
        <rFont val="Raleway"/>
      </rPr>
      <t xml:space="preserve"> dedicados a promover la sustentabilidad</t>
    </r>
  </si>
  <si>
    <r>
      <rPr>
        <sz val="10"/>
        <rFont val="Raleway"/>
      </rPr>
      <t xml:space="preserve">Cuenta con un </t>
    </r>
    <r>
      <rPr>
        <b/>
        <sz val="10"/>
        <rFont val="Raleway"/>
      </rPr>
      <t xml:space="preserve">portal web </t>
    </r>
    <r>
      <rPr>
        <sz val="10"/>
        <rFont val="Raleway"/>
      </rPr>
      <t>dedicado a difundir la iniciativa de sustentabilidad de la institución</t>
    </r>
  </si>
  <si>
    <r>
      <rPr>
        <sz val="10"/>
        <rFont val="Raleway"/>
      </rPr>
      <t xml:space="preserve">Hay un </t>
    </r>
    <r>
      <rPr>
        <b/>
        <sz val="10"/>
        <rFont val="Raleway"/>
      </rPr>
      <t>enlace directo</t>
    </r>
    <r>
      <rPr>
        <sz val="10"/>
        <rFont val="Raleway"/>
      </rPr>
      <t xml:space="preserve"> al portal de sustentabilidad en la página principal de la institución.</t>
    </r>
  </si>
  <si>
    <r>
      <rPr>
        <sz val="10"/>
        <rFont val="Raleway"/>
      </rPr>
      <t xml:space="preserve">La unidad </t>
    </r>
    <r>
      <rPr>
        <b/>
        <sz val="10"/>
        <rFont val="Raleway"/>
      </rPr>
      <t xml:space="preserve">envía al menos un correo </t>
    </r>
    <r>
      <rPr>
        <sz val="10"/>
        <rFont val="Raleway"/>
      </rPr>
      <t>a todos sus estudiante al año, dedicado a la difusión de la sustentabilidad</t>
    </r>
  </si>
  <si>
    <r>
      <rPr>
        <sz val="10"/>
        <rFont val="Raleway"/>
      </rPr>
      <t>Ha sostenido al menos una serie de</t>
    </r>
    <r>
      <rPr>
        <b/>
        <sz val="10"/>
        <rFont val="Raleway"/>
      </rPr>
      <t xml:space="preserve"> charlas con expertos</t>
    </r>
    <r>
      <rPr>
        <sz val="10"/>
        <rFont val="Raleway"/>
      </rPr>
      <t xml:space="preserve"> dedicadas a la sustentabilidad, abiertas a todos sus estudiantes.</t>
    </r>
  </si>
  <si>
    <t>Otras actividades cocurriculares o esfuerzos de difusión que no corresponde a las previamente descritas</t>
  </si>
  <si>
    <t>CU7 
Encuesta cultura sustentable</t>
  </si>
  <si>
    <r>
      <rPr>
        <sz val="10"/>
        <rFont val="Raleway"/>
      </rPr>
      <t xml:space="preserve">Aplica anualmente una </t>
    </r>
    <r>
      <rPr>
        <b/>
        <sz val="10"/>
        <rFont val="Raleway"/>
      </rPr>
      <t>encuesta</t>
    </r>
    <r>
      <rPr>
        <sz val="10"/>
        <rFont val="Raleway"/>
      </rPr>
      <t xml:space="preserve"> a  la comunidad en torno a la sustentabilidad de su institución, la cual aborde los siguientes temas: hábitos, conocimiento y percepción institucional</t>
    </r>
  </si>
  <si>
    <t>Difunde los resultados obtenidos de la encuesta en toda la comunidad</t>
  </si>
  <si>
    <t>ACADEMIA</t>
  </si>
  <si>
    <t>Auxiliar 4</t>
  </si>
  <si>
    <t>AC1
Curso mínimo transversal pregrado</t>
  </si>
  <si>
    <r>
      <rPr>
        <sz val="10"/>
        <rFont val="Raleway"/>
      </rPr>
      <t xml:space="preserve">Se imparte al menos un curso </t>
    </r>
    <r>
      <rPr>
        <b/>
        <sz val="10"/>
        <rFont val="Raleway"/>
      </rPr>
      <t>optativo</t>
    </r>
    <r>
      <rPr>
        <sz val="10"/>
        <rFont val="Raleway"/>
      </rPr>
      <t xml:space="preserve"> introductorio de sustentabilidad, abierto a todos los estudiantes. </t>
    </r>
  </si>
  <si>
    <r>
      <rPr>
        <b/>
        <sz val="10"/>
        <rFont val="Raleway"/>
      </rPr>
      <t>Número de estudiantes</t>
    </r>
    <r>
      <rPr>
        <sz val="10"/>
        <rFont val="Raleway"/>
      </rPr>
      <t xml:space="preserve"> que durante el año de evaluación ha participado en  al menos un </t>
    </r>
    <r>
      <rPr>
        <b/>
        <sz val="10"/>
        <rFont val="Raleway"/>
      </rPr>
      <t>curso optativo</t>
    </r>
    <r>
      <rPr>
        <sz val="10"/>
        <rFont val="Raleway"/>
      </rPr>
      <t xml:space="preserve"> de introducción a la sustentabilidad.</t>
    </r>
  </si>
  <si>
    <r>
      <rPr>
        <sz val="10"/>
        <rFont val="Raleway"/>
      </rPr>
      <t xml:space="preserve">Se imparten cursos introductorios de sustentabilidad a los estudiantes de caracter </t>
    </r>
    <r>
      <rPr>
        <b/>
        <sz val="10"/>
        <rFont val="Raleway"/>
      </rPr>
      <t>obligatorio</t>
    </r>
  </si>
  <si>
    <r>
      <rPr>
        <b/>
        <sz val="10"/>
        <rFont val="Raleway"/>
      </rPr>
      <t>Número de estudiantes</t>
    </r>
    <r>
      <rPr>
        <sz val="10"/>
        <rFont val="Raleway"/>
      </rPr>
      <t xml:space="preserve"> </t>
    </r>
    <r>
      <rPr>
        <b/>
        <sz val="10"/>
        <rFont val="Raleway"/>
      </rPr>
      <t xml:space="preserve">admitidos </t>
    </r>
    <r>
      <rPr>
        <sz val="10"/>
        <rFont val="Raleway"/>
      </rPr>
      <t xml:space="preserve">durante el año de evaluación en programas/carreras que cuenten con al menos un </t>
    </r>
    <r>
      <rPr>
        <b/>
        <sz val="10"/>
        <rFont val="Raleway"/>
      </rPr>
      <t>curso obligatorio</t>
    </r>
    <r>
      <rPr>
        <sz val="10"/>
        <rFont val="Raleway"/>
      </rPr>
      <t xml:space="preserve"> de introducción a la sustentabilidad.</t>
    </r>
  </si>
  <si>
    <t>AC2
Capacitación docentes</t>
  </si>
  <si>
    <t>Existe un programa de capacitación al menos de 16 horas en docencia de la sustentabilidad dirigido a los académicos(as) de la institución.</t>
  </si>
  <si>
    <t>El programa incluye el contenido mínimo entregado por la Red Campus Sustentable.</t>
  </si>
  <si>
    <t>El programa considera otorgar un reconocimiento formal por la participación en el programa, que incluya objetivos y horas dedicadas.</t>
  </si>
  <si>
    <t>Número de académicos(as) que han participado del programa de capacitación en los últimos 3 años.</t>
  </si>
  <si>
    <t>AC3
Programas de postgrado que incluyen competencias en sustentabilidad</t>
  </si>
  <si>
    <t>AC4
Programas de pregrado que incluyen competencias en sustentabilidad.</t>
  </si>
  <si>
    <r>
      <rPr>
        <sz val="10"/>
        <rFont val="Raleway"/>
      </rPr>
      <t xml:space="preserve">Número de estudiantes </t>
    </r>
    <r>
      <rPr>
        <b/>
        <sz val="10"/>
        <rFont val="Raleway"/>
      </rPr>
      <t>admitidos</t>
    </r>
    <r>
      <rPr>
        <sz val="10"/>
        <rFont val="Raleway"/>
      </rPr>
      <t>, en periodo reportado, de programas/carreras de pregrado que incluyen la sustentabilidad en sus logros de aprendizaje u competencias de perfil de egreso</t>
    </r>
  </si>
  <si>
    <t>AC5
Apoyo a la investigación e innovación en sustentabilidad</t>
  </si>
  <si>
    <r>
      <rPr>
        <sz val="10"/>
        <rFont val="Raleway"/>
      </rPr>
      <t xml:space="preserve">Existe un </t>
    </r>
    <r>
      <rPr>
        <b/>
        <sz val="10"/>
        <rFont val="Raleway"/>
      </rPr>
      <t xml:space="preserve">programa que incentiva a académicos(as) </t>
    </r>
    <r>
      <rPr>
        <sz val="10"/>
        <rFont val="Raleway"/>
      </rPr>
      <t>de diversas disciplinas a desarrollar investigación y/o innovación enfocada en sustentabilidad. (El programa incluye alguno de los siguientes atributos, sin limitarse a ellos: financiamiento, mentoría, guías, capacitación)</t>
    </r>
  </si>
  <si>
    <r>
      <rPr>
        <sz val="10"/>
        <rFont val="Raleway"/>
      </rPr>
      <t xml:space="preserve">Existe un </t>
    </r>
    <r>
      <rPr>
        <b/>
        <sz val="10"/>
        <rFont val="Raleway"/>
      </rPr>
      <t xml:space="preserve">programa que incentiva a estudiantes </t>
    </r>
    <r>
      <rPr>
        <sz val="10"/>
        <rFont val="Raleway"/>
      </rPr>
      <t>de diversas disciplinas a desarrollar investigación y/o innovación enfocada en sustentabilidad. (El programa incluye alguno de los siguientes atributos, sin limitarse a ellos: financiamiento, mentoría, guías, capacitación)</t>
    </r>
  </si>
  <si>
    <t xml:space="preserve">Existe un registro disponible para su comunidad sobre los incentivos y apoyos para la investigación y/o innovación enfocada en sustentabilidad </t>
  </si>
  <si>
    <t>AC6
Investigación e innovación enfocada en sustentabilidad</t>
  </si>
  <si>
    <r>
      <rPr>
        <sz val="10"/>
        <rFont val="Raleway"/>
      </rPr>
      <t>Existe un</t>
    </r>
    <r>
      <rPr>
        <b/>
        <sz val="10"/>
        <rFont val="Raleway"/>
      </rPr>
      <t xml:space="preserve"> registro público de investigaciones y/o innovaciones</t>
    </r>
    <r>
      <rPr>
        <sz val="10"/>
        <rFont val="Raleway"/>
      </rPr>
      <t xml:space="preserve"> enfocadas en sustentabilidad. (El listado debe incluir el título, nombres de autores, departamento al que pertenenen, descripción de la investigación y/o innovación y palabras clave)</t>
    </r>
  </si>
  <si>
    <r>
      <rPr>
        <sz val="10"/>
        <rFont val="Raleway"/>
      </rPr>
      <t xml:space="preserve">Número de </t>
    </r>
    <r>
      <rPr>
        <b/>
        <sz val="10"/>
        <rFont val="Raleway"/>
      </rPr>
      <t>investigaciones enfocadas en sustentabilidad</t>
    </r>
    <r>
      <rPr>
        <sz val="10"/>
        <rFont val="Raleway"/>
      </rPr>
      <t xml:space="preserve"> publicadas durante el año de evaluación</t>
    </r>
  </si>
  <si>
    <r>
      <rPr>
        <sz val="10"/>
        <rFont val="Raleway"/>
      </rPr>
      <t xml:space="preserve">Número de </t>
    </r>
    <r>
      <rPr>
        <b/>
        <sz val="10"/>
        <rFont val="Raleway"/>
      </rPr>
      <t>innovaciones enfocadas en sustentabilidad</t>
    </r>
    <r>
      <rPr>
        <sz val="10"/>
        <rFont val="Raleway"/>
      </rPr>
      <t xml:space="preserve"> publicadas durante el año de evaluación</t>
    </r>
  </si>
  <si>
    <t>Número total de investigaciones publicadas durante el año de evaluación</t>
  </si>
  <si>
    <t>Número total de innovaciones publicadas durante el año de evaluación</t>
  </si>
  <si>
    <t>AC7
Transferencia de conocimientos</t>
  </si>
  <si>
    <r>
      <rPr>
        <sz val="10"/>
        <rFont val="Raleway"/>
      </rPr>
      <t xml:space="preserve">Existen programas de difusión científica y/o  transferencia tecnológica donde se entregue </t>
    </r>
    <r>
      <rPr>
        <b/>
        <sz val="10"/>
        <rFont val="Raleway"/>
      </rPr>
      <t>financiamiento para proyectos</t>
    </r>
    <r>
      <rPr>
        <sz val="10"/>
        <rFont val="Raleway"/>
      </rPr>
      <t xml:space="preserve"> enfocados en sustentabilidad</t>
    </r>
  </si>
  <si>
    <r>
      <rPr>
        <sz val="10"/>
        <rFont val="Raleway"/>
      </rPr>
      <t>Existen programas de difusión científica y/o  transferencia tecnológica donde se realicen</t>
    </r>
    <r>
      <rPr>
        <b/>
        <sz val="10"/>
        <rFont val="Raleway"/>
      </rPr>
      <t xml:space="preserve"> trabajos con comunidades locales</t>
    </r>
    <r>
      <rPr>
        <sz val="10"/>
        <rFont val="Raleway"/>
      </rPr>
      <t xml:space="preserve"> (entorno significativo de la institución), enfocados en sustentabilidad.</t>
    </r>
  </si>
  <si>
    <r>
      <rPr>
        <sz val="10"/>
        <rFont val="Raleway"/>
      </rPr>
      <t xml:space="preserve">Existen programas de difusión científica y/o  transferencia tecnológica donde se </t>
    </r>
    <r>
      <rPr>
        <b/>
        <sz val="10"/>
        <rFont val="Raleway"/>
      </rPr>
      <t xml:space="preserve">elabore material educativo </t>
    </r>
    <r>
      <rPr>
        <sz val="10"/>
        <rFont val="Raleway"/>
      </rPr>
      <t>en distintos formatos, dirigido a comunidad externa, enfocado en sustentabilidad. El material debe estar disponible de forma gratuita al menos en formato digital.</t>
    </r>
  </si>
  <si>
    <r>
      <rPr>
        <sz val="10"/>
        <rFont val="Raleway"/>
      </rPr>
      <t xml:space="preserve">Existen programas de difusión científica y/o  transferencia tecnológica donde se realicen </t>
    </r>
    <r>
      <rPr>
        <b/>
        <sz val="10"/>
        <rFont val="Raleway"/>
      </rPr>
      <t>colaboraciones con organismos públicos</t>
    </r>
    <r>
      <rPr>
        <sz val="10"/>
        <rFont val="Raleway"/>
      </rPr>
      <t xml:space="preserve"> para transferencia de investigación y/o innovación hacia la comunidad, enfocado en sustentabilidad.</t>
    </r>
  </si>
  <si>
    <r>
      <rPr>
        <sz val="10"/>
        <rFont val="Raleway"/>
      </rPr>
      <t xml:space="preserve">Existen programas de difusión científica y/o  transferencia tecnológica enfocada en la sustentabilidad, donde se realice </t>
    </r>
    <r>
      <rPr>
        <b/>
        <sz val="10"/>
        <rFont val="Raleway"/>
      </rPr>
      <t>otra actividad</t>
    </r>
    <r>
      <rPr>
        <sz val="10"/>
        <rFont val="Raleway"/>
      </rPr>
      <t xml:space="preserve"> no incluida en la lista anterior.</t>
    </r>
  </si>
  <si>
    <t>GESTIÓN DE CAMPUS</t>
  </si>
  <si>
    <t>GC1
Gestión integral de agua</t>
  </si>
  <si>
    <r>
      <rPr>
        <sz val="10"/>
        <rFont val="Raleway"/>
      </rPr>
      <t xml:space="preserve">La institución cuenta con un </t>
    </r>
    <r>
      <rPr>
        <b/>
        <sz val="10"/>
        <rFont val="Raleway"/>
      </rPr>
      <t>diagnóstico</t>
    </r>
    <r>
      <rPr>
        <sz val="10"/>
        <rFont val="Raleway"/>
      </rPr>
      <t xml:space="preserve"> de línea de base de gestión de agua vigente</t>
    </r>
  </si>
  <si>
    <r>
      <rPr>
        <sz val="10"/>
        <rFont val="Raleway"/>
      </rPr>
      <t xml:space="preserve">Existe un </t>
    </r>
    <r>
      <rPr>
        <b/>
        <sz val="10"/>
        <rFont val="Raleway"/>
      </rPr>
      <t>plan de gestión para el consumo</t>
    </r>
    <r>
      <rPr>
        <sz val="10"/>
        <rFont val="Raleway"/>
      </rPr>
      <t xml:space="preserve"> del agua que incluya: 
- Definición de metas de reducción de consumo. 
- Identificación de buenas prácticas y mejores técnicas disponibles.
- Programa de incorporación de oportunidades de mejora
</t>
    </r>
  </si>
  <si>
    <r>
      <rPr>
        <sz val="10"/>
        <rFont val="Raleway,Arial"/>
      </rPr>
      <t>Se ha implementado un registro mensual de los</t>
    </r>
    <r>
      <rPr>
        <b/>
        <sz val="10"/>
        <rFont val="Raleway,Arial"/>
      </rPr>
      <t xml:space="preserve"> usos de agua en áreas críticas</t>
    </r>
    <r>
      <rPr>
        <sz val="10"/>
        <rFont val="Raleway,Arial"/>
      </rPr>
      <t>, mediante la instalación de medidores de flujo.</t>
    </r>
  </si>
  <si>
    <r>
      <rPr>
        <sz val="10"/>
        <rFont val="Raleway,Arial"/>
      </rPr>
      <t xml:space="preserve">Se ha implementado sistema de </t>
    </r>
    <r>
      <rPr>
        <b/>
        <sz val="10"/>
        <rFont val="Raleway,Arial"/>
      </rPr>
      <t>captación de agua lluvia</t>
    </r>
    <r>
      <rPr>
        <sz val="10"/>
        <rFont val="Raleway,Arial"/>
      </rPr>
      <t xml:space="preserve"> en la institución</t>
    </r>
  </si>
  <si>
    <r>
      <rPr>
        <sz val="10"/>
        <color rgb="FF000000"/>
        <rFont val="Raleway,Arial"/>
      </rPr>
      <t xml:space="preserve">Se ha implementado un sistema de </t>
    </r>
    <r>
      <rPr>
        <b/>
        <sz val="10"/>
        <color rgb="FF000000"/>
        <rFont val="Raleway,Arial"/>
      </rPr>
      <t xml:space="preserve">tratamiento de aguas grises </t>
    </r>
    <r>
      <rPr>
        <sz val="10"/>
        <color rgb="FF000000"/>
        <rFont val="Raleway,Arial"/>
      </rPr>
      <t>para reutilización en el campus</t>
    </r>
  </si>
  <si>
    <r>
      <rPr>
        <sz val="10"/>
        <color rgb="FF000000"/>
        <rFont val="Raleway,Arial"/>
      </rPr>
      <t xml:space="preserve">Se ha implementado sistema de </t>
    </r>
    <r>
      <rPr>
        <b/>
        <sz val="10"/>
        <color rgb="FF000000"/>
        <rFont val="Raleway,Arial"/>
      </rPr>
      <t xml:space="preserve">urinarios secos </t>
    </r>
    <r>
      <rPr>
        <sz val="10"/>
        <color rgb="FF000000"/>
        <rFont val="Raleway,Arial"/>
      </rPr>
      <t xml:space="preserve">ecológicos </t>
    </r>
  </si>
  <si>
    <r>
      <rPr>
        <sz val="10"/>
        <color rgb="FF000000"/>
        <rFont val="Raleway,Arial"/>
      </rPr>
      <t xml:space="preserve">Se ha implementado un sistema de </t>
    </r>
    <r>
      <rPr>
        <b/>
        <sz val="10"/>
        <color rgb="FF000000"/>
        <rFont val="Raleway,Arial"/>
      </rPr>
      <t>riego eficiente</t>
    </r>
    <r>
      <rPr>
        <sz val="10"/>
        <color rgb="FF000000"/>
        <rFont val="Raleway,Arial"/>
      </rPr>
      <t xml:space="preserve"> en sus áreas verdes y espacios naturales </t>
    </r>
  </si>
  <si>
    <r>
      <rPr>
        <sz val="10"/>
        <color rgb="FF000000"/>
        <rFont val="Raleway,Arial"/>
      </rPr>
      <t xml:space="preserve">Se ha implementado sistemas de </t>
    </r>
    <r>
      <rPr>
        <b/>
        <sz val="10"/>
        <color rgb="FF000000"/>
        <rFont val="Raleway,Arial"/>
      </rPr>
      <t>consumo eficiente de agua en griferías (aireadores u otro)</t>
    </r>
  </si>
  <si>
    <r>
      <rPr>
        <sz val="10"/>
        <color rgb="FF000000"/>
        <rFont val="Raleway,Arial"/>
      </rPr>
      <t>Se ha implementado sistemas eficientes de uso de agua en</t>
    </r>
    <r>
      <rPr>
        <b/>
        <sz val="10"/>
        <color rgb="FF000000"/>
        <rFont val="Raleway,Arial"/>
      </rPr>
      <t xml:space="preserve"> estanques de baño (doble descarga u otro)</t>
    </r>
  </si>
  <si>
    <r>
      <rPr>
        <sz val="10"/>
        <color rgb="FF000000"/>
        <rFont val="Raleway,Arial"/>
      </rPr>
      <t>Se ha implementado algún</t>
    </r>
    <r>
      <rPr>
        <b/>
        <sz val="10"/>
        <color rgb="FF000000"/>
        <rFont val="Raleway,Arial"/>
      </rPr>
      <t xml:space="preserve"> otro sistema</t>
    </r>
    <r>
      <rPr>
        <sz val="10"/>
        <color rgb="FF000000"/>
        <rFont val="Raleway,Arial"/>
      </rPr>
      <t xml:space="preserve"> de uso eficiente del consumo de agua.</t>
    </r>
  </si>
  <si>
    <t>GC2
Huella Hídrica</t>
  </si>
  <si>
    <t>Existe un Reporte de Huella Hídrica para el año evaluado</t>
  </si>
  <si>
    <t>El reporte de Huella Hídrica cuenta con una verificación externa</t>
  </si>
  <si>
    <t>GC3
Reducción del consumo de agua</t>
  </si>
  <si>
    <t>Consumo total de agua (metros cúbicos m3) para el año evaluado</t>
  </si>
  <si>
    <t>PORCENTAJE DE REDUCCIÓN DEL CONSUMO 
(en relación al año base)</t>
  </si>
  <si>
    <r>
      <rPr>
        <sz val="10"/>
        <rFont val="Raleway"/>
      </rPr>
      <t>Existe un</t>
    </r>
    <r>
      <rPr>
        <b/>
        <sz val="10"/>
        <rFont val="Raleway"/>
      </rPr>
      <t xml:space="preserve"> programa</t>
    </r>
    <r>
      <rPr>
        <sz val="10"/>
        <rFont val="Raleway"/>
      </rPr>
      <t xml:space="preserve"> para la preservación y protección de la biodiversidad nativa dentro de sus espacios de naturaleza</t>
    </r>
  </si>
  <si>
    <t>GC4
Biodiversidad</t>
  </si>
  <si>
    <r>
      <rPr>
        <sz val="10"/>
        <rFont val="Raleway"/>
      </rPr>
      <t xml:space="preserve">Se ha realizado un </t>
    </r>
    <r>
      <rPr>
        <b/>
        <sz val="10"/>
        <rFont val="Raleway"/>
      </rPr>
      <t>inventario</t>
    </r>
    <r>
      <rPr>
        <sz val="10"/>
        <rFont val="Raleway"/>
      </rPr>
      <t xml:space="preserve"> completo de especies en peligro que existan dentro de las instalaciones (flora y fauna)</t>
    </r>
  </si>
  <si>
    <r>
      <rPr>
        <sz val="10"/>
        <rFont val="Raleway,Arial"/>
      </rPr>
      <t xml:space="preserve">Existe algún proyecto de </t>
    </r>
    <r>
      <rPr>
        <b/>
        <sz val="10"/>
        <rFont val="Raleway,Arial"/>
      </rPr>
      <t>reforestación/regeneración</t>
    </r>
    <r>
      <rPr>
        <sz val="10"/>
        <rFont val="Raleway,Arial"/>
      </rPr>
      <t xml:space="preserve"> con flora nativa.</t>
    </r>
  </si>
  <si>
    <r>
      <rPr>
        <sz val="10"/>
        <rFont val="Raleway"/>
      </rPr>
      <t xml:space="preserve">Existe algun </t>
    </r>
    <r>
      <rPr>
        <b/>
        <sz val="10"/>
        <rFont val="Raleway"/>
      </rPr>
      <t xml:space="preserve">proyecto educativo </t>
    </r>
    <r>
      <rPr>
        <sz val="10"/>
        <rFont val="Raleway"/>
      </rPr>
      <t>que concientice a la comunidad interna sobre las especies presentes en el campus y los cuidados que requieren</t>
    </r>
  </si>
  <si>
    <r>
      <rPr>
        <sz val="10"/>
        <rFont val="Raleway"/>
      </rPr>
      <t xml:space="preserve">Hay </t>
    </r>
    <r>
      <rPr>
        <b/>
        <sz val="10"/>
        <rFont val="Raleway"/>
      </rPr>
      <t>señaléticas y senderos interpretativos</t>
    </r>
    <r>
      <rPr>
        <sz val="10"/>
        <rFont val="Raleway"/>
      </rPr>
      <t xml:space="preserve"> que orienten e informen sobre las especies presentes en los campus y las medidas de cuidado implementadas</t>
    </r>
  </si>
  <si>
    <r>
      <rPr>
        <sz val="10"/>
        <rFont val="Raleway"/>
      </rPr>
      <t xml:space="preserve">Existe algún </t>
    </r>
    <r>
      <rPr>
        <b/>
        <sz val="10"/>
        <rFont val="Raleway"/>
      </rPr>
      <t>plan de protección y mejora de hábitat</t>
    </r>
    <r>
      <rPr>
        <sz val="10"/>
        <rFont val="Raleway"/>
      </rPr>
      <t xml:space="preserve"> para la biodiversidad nativa que cuenta la institución </t>
    </r>
  </si>
  <si>
    <r>
      <rPr>
        <sz val="10"/>
        <rFont val="Raleway"/>
      </rPr>
      <t xml:space="preserve">La institución esta adherida de manera formal a algún </t>
    </r>
    <r>
      <rPr>
        <b/>
        <sz val="10"/>
        <rFont val="Raleway"/>
      </rPr>
      <t xml:space="preserve">programa de cuidado </t>
    </r>
    <r>
      <rPr>
        <sz val="10"/>
        <rFont val="Raleway"/>
      </rPr>
      <t>de la biodiversidad nativa local.</t>
    </r>
  </si>
  <si>
    <r>
      <rPr>
        <sz val="10"/>
        <rFont val="Raleway"/>
      </rPr>
      <t xml:space="preserve">Implementación de </t>
    </r>
    <r>
      <rPr>
        <b/>
        <sz val="10"/>
        <rFont val="Raleway"/>
      </rPr>
      <t>huertos universitarios/urbanos y/o viveros</t>
    </r>
    <r>
      <rPr>
        <sz val="10"/>
        <rFont val="Raleway"/>
      </rPr>
      <t xml:space="preserve"> con fines terapéuticos, educativos o inclusivos.</t>
    </r>
  </si>
  <si>
    <r>
      <rPr>
        <sz val="10"/>
        <rFont val="Raleway"/>
      </rPr>
      <t xml:space="preserve">Existe </t>
    </r>
    <r>
      <rPr>
        <b/>
        <sz val="10"/>
        <rFont val="Raleway"/>
      </rPr>
      <t>difusión del inventario y programa</t>
    </r>
    <r>
      <rPr>
        <sz val="10"/>
        <rFont val="Raleway"/>
      </rPr>
      <t xml:space="preserve"> de la biodiversidad y fauna existente en la institución </t>
    </r>
  </si>
  <si>
    <r>
      <rPr>
        <b/>
        <sz val="10"/>
        <rFont val="Raleway"/>
      </rPr>
      <t xml:space="preserve">Otra acción </t>
    </r>
    <r>
      <rPr>
        <sz val="10"/>
        <rFont val="Raleway"/>
      </rPr>
      <t>que no este en la lista anterior que cumple el objetivo del indicador</t>
    </r>
  </si>
  <si>
    <t>GC5
Manejo sustentable de jardines</t>
  </si>
  <si>
    <r>
      <rPr>
        <sz val="10"/>
        <rFont val="Raleway"/>
      </rPr>
      <t xml:space="preserve">La institución cuenta con una </t>
    </r>
    <r>
      <rPr>
        <b/>
        <sz val="10"/>
        <rFont val="Raleway"/>
      </rPr>
      <t>plan o programa de manejo sustentable</t>
    </r>
    <r>
      <rPr>
        <sz val="10"/>
        <rFont val="Raleway"/>
      </rPr>
      <t xml:space="preserve"> de sus espacios de naturaleza y áreas verdes.</t>
    </r>
  </si>
  <si>
    <r>
      <rPr>
        <sz val="10"/>
        <rFont val="Raleway"/>
      </rPr>
      <t xml:space="preserve"> Se ha Implementado un </t>
    </r>
    <r>
      <rPr>
        <b/>
        <sz val="10"/>
        <rFont val="Raleway"/>
      </rPr>
      <t xml:space="preserve">sistema se uso eficiente de agua. </t>
    </r>
  </si>
  <si>
    <r>
      <rPr>
        <sz val="10"/>
        <rFont val="Raleway"/>
      </rPr>
      <t xml:space="preserve">Se utiliza </t>
    </r>
    <r>
      <rPr>
        <b/>
        <sz val="10"/>
        <rFont val="Raleway"/>
      </rPr>
      <t>especies adecuadas</t>
    </r>
    <r>
      <rPr>
        <sz val="10"/>
        <rFont val="Raleway"/>
      </rPr>
      <t xml:space="preserve"> para zona climática y/o de bajo consumo hídrico.</t>
    </r>
  </si>
  <si>
    <r>
      <rPr>
        <sz val="10"/>
        <rFont val="Raleway"/>
      </rPr>
      <t xml:space="preserve">Se realiza </t>
    </r>
    <r>
      <rPr>
        <b/>
        <sz val="10"/>
        <rFont val="Raleway"/>
      </rPr>
      <t>control de especies alergénicas</t>
    </r>
    <r>
      <rPr>
        <sz val="10"/>
        <rFont val="Raleway"/>
      </rPr>
      <t>, para reducir incidencia de alergias en la comunidad</t>
    </r>
  </si>
  <si>
    <r>
      <rPr>
        <sz val="10"/>
        <rFont val="Raleway"/>
      </rPr>
      <t xml:space="preserve">Se realiza un </t>
    </r>
    <r>
      <rPr>
        <b/>
        <sz val="10"/>
        <rFont val="Raleway"/>
      </rPr>
      <t>manejo integrado de plagas y enfermedades</t>
    </r>
    <r>
      <rPr>
        <sz val="10"/>
        <rFont val="Raleway"/>
      </rPr>
      <t xml:space="preserve">, promoviendo el uso de biopreparados, evitando el uso de biocidas sintéticos. </t>
    </r>
  </si>
  <si>
    <r>
      <rPr>
        <sz val="10"/>
        <rFont val="Raleway"/>
      </rPr>
      <t xml:space="preserve">Se realiza una </t>
    </r>
    <r>
      <rPr>
        <b/>
        <sz val="10"/>
        <rFont val="Raleway"/>
      </rPr>
      <t xml:space="preserve">gestión integrada de procesos de fertilización, </t>
    </r>
    <r>
      <rPr>
        <sz val="10"/>
        <rFont val="Raleway"/>
      </rPr>
      <t xml:space="preserve">enfocado en el manejo de residuos vegetales de las dependencias. </t>
    </r>
  </si>
  <si>
    <t>Metros cuadrados de áreas verdes que operan bajo el plan o programa</t>
  </si>
  <si>
    <t>GC6
Compromiso con la carbono neutralidad</t>
  </si>
  <si>
    <r>
      <rPr>
        <sz val="10"/>
        <rFont val="Raleway"/>
      </rPr>
      <t>La institución cuenta con un</t>
    </r>
    <r>
      <rPr>
        <b/>
        <sz val="10"/>
        <rFont val="Raleway"/>
      </rPr>
      <t xml:space="preserve"> inventario </t>
    </r>
    <r>
      <rPr>
        <sz val="10"/>
        <rFont val="Raleway"/>
      </rPr>
      <t>de emisiones de GEI considerando los alcances 1,2 y 3 desarrollados de forma anual</t>
    </r>
  </si>
  <si>
    <r>
      <rPr>
        <sz val="10"/>
        <rFont val="Raleway"/>
      </rPr>
      <t xml:space="preserve">El inventario de emisiones cuenta con una </t>
    </r>
    <r>
      <rPr>
        <b/>
        <sz val="10"/>
        <rFont val="Raleway"/>
      </rPr>
      <t>verificación</t>
    </r>
    <r>
      <rPr>
        <sz val="10"/>
        <rFont val="Raleway"/>
      </rPr>
      <t xml:space="preserve"> externa.</t>
    </r>
  </si>
  <si>
    <r>
      <rPr>
        <sz val="10"/>
        <rFont val="Raleway"/>
      </rPr>
      <t xml:space="preserve">La institución cuenta con un </t>
    </r>
    <r>
      <rPr>
        <b/>
        <sz val="10"/>
        <rFont val="Raleway"/>
      </rPr>
      <t>plan de carbono neutralidad</t>
    </r>
    <r>
      <rPr>
        <sz val="10"/>
        <rFont val="Raleway"/>
      </rPr>
      <t xml:space="preserve"> respecto de emisiones de Gases de Efecto Invernadero.</t>
    </r>
  </si>
  <si>
    <r>
      <rPr>
        <sz val="10"/>
        <rFont val="Raleway"/>
      </rPr>
      <t xml:space="preserve">La institución ha declarado un </t>
    </r>
    <r>
      <rPr>
        <b/>
        <sz val="10"/>
        <rFont val="Raleway"/>
      </rPr>
      <t xml:space="preserve">compromiso formal </t>
    </r>
    <r>
      <rPr>
        <sz val="10"/>
        <rFont val="Raleway"/>
      </rPr>
      <t>de carbono neutralidad antes del 2050. El compromiso ha sido validado por la autoridad máxima y difundido públicamente.</t>
    </r>
  </si>
  <si>
    <t>GC7
Carbono neutralidad</t>
  </si>
  <si>
    <t>Emisiones totales para año evaluado (ton CO2-e) (año ingresado en datos institucionales, indicador DI11)</t>
  </si>
  <si>
    <t>PORCENTAJE DE REDUCCIÓN DE EMISIONES</t>
  </si>
  <si>
    <t>Emisiones compensadas o capturadas en el año evaluado (ton CO2-e)</t>
  </si>
  <si>
    <t>PORCENTAJE DE REDUCCIÓN DE EMISIONES (ajustadas por compensación y captura)</t>
  </si>
  <si>
    <t>GC8
Gestión energética</t>
  </si>
  <si>
    <r>
      <rPr>
        <sz val="10"/>
        <color rgb="FF000000"/>
        <rFont val="Raleway"/>
      </rPr>
      <t xml:space="preserve">La institución ha elaborado un </t>
    </r>
    <r>
      <rPr>
        <b/>
        <sz val="10"/>
        <color rgb="FF000000"/>
        <rFont val="Raleway"/>
      </rPr>
      <t>diagnóstico</t>
    </r>
    <r>
      <rPr>
        <sz val="10"/>
        <color rgb="FF000000"/>
        <rFont val="Raleway"/>
      </rPr>
      <t xml:space="preserve"> de sus instalaciones vigente según criterio (revisar criterios en manual). </t>
    </r>
  </si>
  <si>
    <r>
      <rPr>
        <sz val="10"/>
        <rFont val="Raleway"/>
      </rPr>
      <t xml:space="preserve">Existe un </t>
    </r>
    <r>
      <rPr>
        <b/>
        <sz val="10"/>
        <rFont val="Raleway"/>
      </rPr>
      <t>plan de gestión para el consumo</t>
    </r>
    <r>
      <rPr>
        <sz val="10"/>
        <rFont val="Raleway"/>
      </rPr>
      <t xml:space="preserve"> de la energía que contemple:
- Objetivo.
- Meta.
- Responsable.
- Identificación de buenas prácticas y mejores técnicas disponibles.
- Identificación y priorización de oportunidades de mejora de desempeño energético.
- Evaluación técnica, económica de oportunidades de mejora.
- Cronograma de implementación de oportunidades de mejora identificadas.</t>
    </r>
  </si>
  <si>
    <r>
      <rPr>
        <sz val="10"/>
        <color rgb="FF000000"/>
        <rFont val="Raleway"/>
      </rPr>
      <t xml:space="preserve">Implementación de un </t>
    </r>
    <r>
      <rPr>
        <b/>
        <sz val="10"/>
        <color rgb="FF000000"/>
        <rFont val="Raleway"/>
      </rPr>
      <t xml:space="preserve">Sistema de Gestión de energía </t>
    </r>
  </si>
  <si>
    <r>
      <rPr>
        <b/>
        <sz val="10"/>
        <color rgb="FF000000"/>
        <rFont val="Raleway"/>
      </rPr>
      <t>Reemplazo de luminarias</t>
    </r>
    <r>
      <rPr>
        <sz val="10"/>
        <color rgb="FF000000"/>
        <rFont val="Raleway"/>
      </rPr>
      <t xml:space="preserve"> por alternativas eficientes (ej: LED)</t>
    </r>
  </si>
  <si>
    <r>
      <rPr>
        <b/>
        <sz val="10"/>
        <color rgb="FF000000"/>
        <rFont val="Raleway"/>
      </rPr>
      <t>Reducción de luminarias</t>
    </r>
    <r>
      <rPr>
        <sz val="10"/>
        <color rgb="FF000000"/>
        <rFont val="Raleway"/>
      </rPr>
      <t xml:space="preserve"> mediante sensores de movimiento u otro tipo en sectores donde su uso sea necesario. </t>
    </r>
  </si>
  <si>
    <r>
      <rPr>
        <sz val="10"/>
        <color rgb="FF000000"/>
        <rFont val="Raleway"/>
      </rPr>
      <t>Utilización de artefactos electrónicos certificados de</t>
    </r>
    <r>
      <rPr>
        <b/>
        <sz val="10"/>
        <color rgb="FF000000"/>
        <rFont val="Raleway"/>
      </rPr>
      <t xml:space="preserve"> bajo consumo</t>
    </r>
  </si>
  <si>
    <r>
      <rPr>
        <b/>
        <sz val="10"/>
        <color rgb="FF000000"/>
        <rFont val="Raleway"/>
      </rPr>
      <t>Campaña comunicacional</t>
    </r>
    <r>
      <rPr>
        <sz val="10"/>
        <color rgb="FF000000"/>
        <rFont val="Raleway"/>
      </rPr>
      <t xml:space="preserve"> de uso eficiente de la energía</t>
    </r>
  </si>
  <si>
    <r>
      <rPr>
        <sz val="10"/>
        <color rgb="FF000000"/>
        <rFont val="Raleway"/>
      </rPr>
      <t xml:space="preserve">Mejora del </t>
    </r>
    <r>
      <rPr>
        <b/>
        <sz val="10"/>
        <color rgb="FF000000"/>
        <rFont val="Raleway"/>
      </rPr>
      <t>envolvente térmico</t>
    </r>
    <r>
      <rPr>
        <sz val="10"/>
        <color rgb="FF000000"/>
        <rFont val="Raleway"/>
      </rPr>
      <t xml:space="preserve"> de los edificios y/o instalaciones</t>
    </r>
  </si>
  <si>
    <r>
      <rPr>
        <sz val="10"/>
        <color rgb="FF000000"/>
        <rFont val="Raleway"/>
      </rPr>
      <t>Mejora o reemplazo de</t>
    </r>
    <r>
      <rPr>
        <b/>
        <sz val="10"/>
        <color rgb="FF000000"/>
        <rFont val="Raleway"/>
      </rPr>
      <t xml:space="preserve"> sistemas de climatización</t>
    </r>
    <r>
      <rPr>
        <sz val="10"/>
        <color rgb="FF000000"/>
        <rFont val="Raleway"/>
      </rPr>
      <t xml:space="preserve"> ineficientes</t>
    </r>
  </si>
  <si>
    <r>
      <rPr>
        <b/>
        <sz val="10"/>
        <color rgb="FF000000"/>
        <rFont val="Raleway"/>
      </rPr>
      <t>Monitoreo</t>
    </r>
    <r>
      <rPr>
        <sz val="10"/>
        <color rgb="FF000000"/>
        <rFont val="Raleway"/>
      </rPr>
      <t xml:space="preserve"> en tiempo real del consumo de energía </t>
    </r>
  </si>
  <si>
    <r>
      <rPr>
        <sz val="10"/>
        <color rgb="FF000000"/>
        <rFont val="Raleway"/>
      </rPr>
      <t>Mantener un</t>
    </r>
    <r>
      <rPr>
        <b/>
        <sz val="10"/>
        <color rgb="FF000000"/>
        <rFont val="Raleway"/>
      </rPr>
      <t xml:space="preserve"> registro</t>
    </r>
    <r>
      <rPr>
        <sz val="10"/>
        <color rgb="FF000000"/>
        <rFont val="Raleway"/>
      </rPr>
      <t xml:space="preserve"> mensual del consumo energético, disponible para la comunidad al menos de forma semestral. </t>
    </r>
  </si>
  <si>
    <r>
      <rPr>
        <b/>
        <sz val="10"/>
        <color rgb="FF000000"/>
        <rFont val="Raleway"/>
      </rPr>
      <t xml:space="preserve">Capacitación </t>
    </r>
    <r>
      <rPr>
        <sz val="10"/>
        <color rgb="FF000000"/>
        <rFont val="Raleway"/>
      </rPr>
      <t xml:space="preserve">a sus encargados de gestión de energía </t>
    </r>
  </si>
  <si>
    <t>GC9
Reducción del consumo de energía</t>
  </si>
  <si>
    <t>Consumo total de energía (Mwh) para el año evaluado</t>
  </si>
  <si>
    <t>GC10
Energía renovable</t>
  </si>
  <si>
    <t>MWH generados con la ERNC para el año evaluado</t>
  </si>
  <si>
    <t>PORCENTAJE DE ENERGÍA GENERADA CON ERNC</t>
  </si>
  <si>
    <t xml:space="preserve">GC11
Gestión integral de residuos </t>
  </si>
  <si>
    <r>
      <rPr>
        <sz val="10"/>
        <rFont val="Raleway"/>
      </rPr>
      <t xml:space="preserve">Se ha elaborado un </t>
    </r>
    <r>
      <rPr>
        <b/>
        <sz val="10"/>
        <rFont val="Raleway"/>
      </rPr>
      <t xml:space="preserve">diagóstico </t>
    </r>
    <r>
      <rPr>
        <sz val="10"/>
        <rFont val="Raleway"/>
      </rPr>
      <t>de gestión integral de residuos peligrosos y no peligrosos</t>
    </r>
  </si>
  <si>
    <r>
      <rPr>
        <sz val="10"/>
        <rFont val="Raleway"/>
      </rPr>
      <t xml:space="preserve">El diagnóstico contempla la </t>
    </r>
    <r>
      <rPr>
        <b/>
        <sz val="10"/>
        <rFont val="Raleway"/>
      </rPr>
      <t xml:space="preserve">cantidad mensual </t>
    </r>
    <r>
      <rPr>
        <sz val="10"/>
        <rFont val="Raleway"/>
      </rPr>
      <t>de residuos generados desagregadas</t>
    </r>
  </si>
  <si>
    <r>
      <rPr>
        <sz val="10"/>
        <color rgb="FF000000"/>
        <rFont val="Raleway"/>
      </rPr>
      <t xml:space="preserve">El diagnóstico contempla el </t>
    </r>
    <r>
      <rPr>
        <b/>
        <sz val="10"/>
        <color rgb="FF000000"/>
        <rFont val="Raleway"/>
      </rPr>
      <t>diagrama</t>
    </r>
    <r>
      <rPr>
        <sz val="10"/>
        <color rgb="FF000000"/>
        <rFont val="Raleway"/>
      </rPr>
      <t xml:space="preserve"> de flujo de residuos, según criterio (revisar criterios en manual).  </t>
    </r>
  </si>
  <si>
    <r>
      <rPr>
        <sz val="10"/>
        <color rgb="FF000000"/>
        <rFont val="Raleway"/>
      </rPr>
      <t xml:space="preserve">El diagnóstico contempla la </t>
    </r>
    <r>
      <rPr>
        <b/>
        <sz val="10"/>
        <color rgb="FF000000"/>
        <rFont val="Raleway"/>
      </rPr>
      <t>descripción</t>
    </r>
    <r>
      <rPr>
        <sz val="10"/>
        <color rgb="FF000000"/>
        <rFont val="Raleway"/>
      </rPr>
      <t xml:space="preserve"> de la gestión actual de los residuos clasificados</t>
    </r>
  </si>
  <si>
    <r>
      <rPr>
        <sz val="10"/>
        <color rgb="FF000000"/>
        <rFont val="Raleway"/>
      </rPr>
      <t xml:space="preserve">El diagnóstico contempla el funcionamiento de </t>
    </r>
    <r>
      <rPr>
        <sz val="10"/>
        <color rgb="FF000000"/>
        <rFont val="Raleway"/>
      </rPr>
      <t>sistemas de separación en origen</t>
    </r>
  </si>
  <si>
    <r>
      <rPr>
        <sz val="10"/>
        <color rgb="FF000000"/>
        <rFont val="Raleway"/>
      </rPr>
      <t xml:space="preserve">El diagnóstico contempla el </t>
    </r>
    <r>
      <rPr>
        <b/>
        <sz val="10"/>
        <color rgb="FF000000"/>
        <rFont val="Raleway"/>
      </rPr>
      <t>análisis sobre cultura de hábitos y prácticas de separación,</t>
    </r>
    <r>
      <rPr>
        <sz val="10"/>
        <color rgb="FF000000"/>
        <rFont val="Raleway"/>
      </rPr>
      <t xml:space="preserve"> reconocimiento y almacenamiento segregado de residuos entre el personal de cada área</t>
    </r>
  </si>
  <si>
    <r>
      <rPr>
        <sz val="10"/>
        <color rgb="FF000000"/>
        <rFont val="Raleway"/>
      </rPr>
      <t xml:space="preserve">El diagnóstico contempla el </t>
    </r>
    <r>
      <rPr>
        <b/>
        <sz val="10"/>
        <color rgb="FF000000"/>
        <rFont val="Raleway"/>
      </rPr>
      <t>catastro</t>
    </r>
    <r>
      <rPr>
        <sz val="10"/>
        <color rgb="FF000000"/>
        <rFont val="Raleway"/>
      </rPr>
      <t xml:space="preserve"> de destinatarios y transportistas utilizados por residuo, </t>
    </r>
  </si>
  <si>
    <r>
      <rPr>
        <sz val="10"/>
        <color rgb="FF000000"/>
        <rFont val="Raleway"/>
      </rPr>
      <t xml:space="preserve">El diagnóstico contempla la </t>
    </r>
    <r>
      <rPr>
        <b/>
        <sz val="10"/>
        <color rgb="FF000000"/>
        <rFont val="Raleway"/>
      </rPr>
      <t>identificación de oportunidades</t>
    </r>
    <r>
      <rPr>
        <sz val="10"/>
        <color rgb="FF000000"/>
        <rFont val="Raleway"/>
      </rPr>
      <t xml:space="preserve"> de mejora en la gestión de residuos. </t>
    </r>
  </si>
  <si>
    <r>
      <rPr>
        <sz val="10"/>
        <rFont val="Raleway"/>
      </rPr>
      <t xml:space="preserve">Se ha elaborado un </t>
    </r>
    <r>
      <rPr>
        <b/>
        <sz val="10"/>
        <rFont val="Raleway"/>
      </rPr>
      <t xml:space="preserve">plan de gestión integral </t>
    </r>
    <r>
      <rPr>
        <sz val="10"/>
        <rFont val="Raleway"/>
      </rPr>
      <t>de residuos, que contemple lo siguiente:
- Diagnóstico de la generación de residuos
- Protocolos, medidas y metas de reducción y/o valorización 
- Difusión entre toda la comunidad</t>
    </r>
  </si>
  <si>
    <r>
      <rPr>
        <sz val="10"/>
        <rFont val="Raleway"/>
      </rPr>
      <t>La institución ha implementado iniciativas concretas de</t>
    </r>
    <r>
      <rPr>
        <b/>
        <sz val="10"/>
        <rFont val="Raleway"/>
      </rPr>
      <t xml:space="preserve"> reducción </t>
    </r>
  </si>
  <si>
    <r>
      <rPr>
        <sz val="10"/>
        <color rgb="FF000000"/>
        <rFont val="Raleway"/>
      </rPr>
      <t xml:space="preserve">La institución ha implementado un programa de </t>
    </r>
    <r>
      <rPr>
        <b/>
        <sz val="10"/>
        <color rgb="FF000000"/>
        <rFont val="Raleway"/>
      </rPr>
      <t>consumo responsable</t>
    </r>
  </si>
  <si>
    <r>
      <rPr>
        <sz val="10"/>
        <rFont val="Raleway"/>
      </rPr>
      <t xml:space="preserve">La institución ha implementado un </t>
    </r>
    <r>
      <rPr>
        <b/>
        <sz val="10"/>
        <rFont val="Raleway"/>
      </rPr>
      <t>programa de reciclaje institucional</t>
    </r>
    <r>
      <rPr>
        <sz val="10"/>
        <rFont val="Raleway"/>
      </rPr>
      <t xml:space="preserve"> (No peligrosos)</t>
    </r>
  </si>
  <si>
    <r>
      <rPr>
        <sz val="10"/>
        <rFont val="Raleway"/>
      </rPr>
      <t xml:space="preserve">El plan considera un programa de </t>
    </r>
    <r>
      <rPr>
        <b/>
        <sz val="10"/>
        <rFont val="Raleway"/>
      </rPr>
      <t>recuperación de residuos orgánicos</t>
    </r>
    <r>
      <rPr>
        <sz val="10"/>
        <rFont val="Raleway"/>
      </rPr>
      <t xml:space="preserve"> a través de compostaje o lombricultura.</t>
    </r>
  </si>
  <si>
    <r>
      <rPr>
        <sz val="10"/>
        <rFont val="Raleway"/>
      </rPr>
      <t xml:space="preserve">La institución ha implementado un programa de reciclaje o reutilización de </t>
    </r>
    <r>
      <rPr>
        <b/>
        <sz val="10"/>
        <rFont val="Raleway"/>
      </rPr>
      <t>residuos electrónicos</t>
    </r>
  </si>
  <si>
    <r>
      <rPr>
        <sz val="10"/>
        <rFont val="Raleway"/>
      </rPr>
      <t xml:space="preserve">La institución ha implementado un programa de reciclaje y manejo de </t>
    </r>
    <r>
      <rPr>
        <b/>
        <sz val="10"/>
        <rFont val="Raleway"/>
      </rPr>
      <t xml:space="preserve">residuos de demolición y construcción </t>
    </r>
  </si>
  <si>
    <t>GC12
Generación de residuos</t>
  </si>
  <si>
    <t>Toneladas de residuos asimilables a domiciliarios producidos por la institución para el año evaluado (incluir residuos recuperados y los que se envían a rellenos sanitarios)</t>
  </si>
  <si>
    <t>PORCENTAJE REDUCIDO 
(en relación a  año base)</t>
  </si>
  <si>
    <t>GC13
Recuperación de residuos</t>
  </si>
  <si>
    <r>
      <rPr>
        <sz val="10"/>
        <rFont val="Raleway"/>
      </rPr>
      <t xml:space="preserve">Toneladas de residuos asimilables a domiciliarios </t>
    </r>
    <r>
      <rPr>
        <b/>
        <sz val="10"/>
        <rFont val="Raleway"/>
      </rPr>
      <t>recuperados</t>
    </r>
    <r>
      <rPr>
        <sz val="10"/>
        <rFont val="Raleway"/>
      </rPr>
      <t xml:space="preserve">  para el año evaluado (reciclados, compostados y reutilizados)</t>
    </r>
  </si>
  <si>
    <t>PORCENTAJE RECUPERADO</t>
  </si>
  <si>
    <t>GC14
Alimentación</t>
  </si>
  <si>
    <r>
      <rPr>
        <sz val="10"/>
        <rFont val="Raleway"/>
      </rPr>
      <t>La institución tiene una</t>
    </r>
    <r>
      <rPr>
        <b/>
        <sz val="10"/>
        <rFont val="Raleway"/>
      </rPr>
      <t xml:space="preserve"> política de alimentación sustentable</t>
    </r>
    <r>
      <rPr>
        <sz val="10"/>
        <rFont val="Raleway"/>
      </rPr>
      <t xml:space="preserve"> que contemple pautas para disminuir los impactos sociales y ambientales de los servicios de alimentación</t>
    </r>
  </si>
  <si>
    <r>
      <rPr>
        <sz val="10"/>
        <rFont val="Raleway"/>
      </rPr>
      <t>Existen menús</t>
    </r>
    <r>
      <rPr>
        <b/>
        <sz val="10"/>
        <rFont val="Raleway"/>
      </rPr>
      <t xml:space="preserve"> vegetarianos y/o veganos</t>
    </r>
    <r>
      <rPr>
        <sz val="10"/>
        <rFont val="Raleway"/>
      </rPr>
      <t xml:space="preserve"> disponibles para todos (Ej: En todos los campus)</t>
    </r>
  </si>
  <si>
    <r>
      <rPr>
        <sz val="10"/>
        <rFont val="Raleway"/>
      </rPr>
      <t xml:space="preserve">Existe un listado público de </t>
    </r>
    <r>
      <rPr>
        <b/>
        <sz val="10"/>
        <rFont val="Raleway"/>
      </rPr>
      <t xml:space="preserve">productores locales </t>
    </r>
    <r>
      <rPr>
        <sz val="10"/>
        <rFont val="Raleway"/>
      </rPr>
      <t>para fomentar la economía local</t>
    </r>
  </si>
  <si>
    <r>
      <rPr>
        <sz val="10"/>
        <rFont val="Raleway"/>
      </rPr>
      <t>Los</t>
    </r>
    <r>
      <rPr>
        <b/>
        <sz val="10"/>
        <rFont val="Raleway"/>
      </rPr>
      <t xml:space="preserve"> proovedores </t>
    </r>
    <r>
      <rPr>
        <sz val="10"/>
        <rFont val="Raleway"/>
      </rPr>
      <t>cumplen con los criterios de inocuidad</t>
    </r>
  </si>
  <si>
    <r>
      <rPr>
        <sz val="10"/>
        <rFont val="Raleway"/>
      </rPr>
      <t xml:space="preserve">Se utilizan alimentos provenientes de </t>
    </r>
    <r>
      <rPr>
        <b/>
        <sz val="10"/>
        <rFont val="Raleway"/>
      </rPr>
      <t xml:space="preserve">huertas comunitarias </t>
    </r>
    <r>
      <rPr>
        <sz val="10"/>
        <rFont val="Raleway"/>
      </rPr>
      <t>de la institución, a través de almuerzos colaborativos u otras instancias similares</t>
    </r>
  </si>
  <si>
    <r>
      <rPr>
        <sz val="10"/>
        <rFont val="Raleway"/>
      </rPr>
      <t xml:space="preserve">Se desarrollan programas de </t>
    </r>
    <r>
      <rPr>
        <b/>
        <sz val="10"/>
        <rFont val="Raleway"/>
      </rPr>
      <t>alimentación saludable</t>
    </r>
  </si>
  <si>
    <r>
      <rPr>
        <sz val="10"/>
        <rFont val="Raleway"/>
      </rPr>
      <t xml:space="preserve">Existen programas para la </t>
    </r>
    <r>
      <rPr>
        <b/>
        <sz val="10"/>
        <rFont val="Raleway"/>
      </rPr>
      <t>reducción del desperdicio</t>
    </r>
    <r>
      <rPr>
        <sz val="10"/>
        <rFont val="Raleway"/>
      </rPr>
      <t xml:space="preserve"> de comida o se realizan acciones de PDA</t>
    </r>
  </si>
  <si>
    <r>
      <rPr>
        <sz val="10"/>
        <rFont val="Raleway"/>
      </rPr>
      <t xml:space="preserve">Se ha prohibido el uso de </t>
    </r>
    <r>
      <rPr>
        <b/>
        <sz val="10"/>
        <rFont val="Raleway"/>
      </rPr>
      <t>utensilios de un solo uso</t>
    </r>
  </si>
  <si>
    <r>
      <rPr>
        <sz val="10"/>
        <rFont val="Raleway"/>
      </rPr>
      <t xml:space="preserve">Se utiliza </t>
    </r>
    <r>
      <rPr>
        <b/>
        <sz val="10"/>
        <rFont val="Raleway"/>
      </rPr>
      <t>loza definitiva</t>
    </r>
    <r>
      <rPr>
        <sz val="10"/>
        <rFont val="Raleway"/>
      </rPr>
      <t xml:space="preserve"> en los casinos, reduciendo la generación de residuos</t>
    </r>
  </si>
  <si>
    <r>
      <rPr>
        <sz val="10"/>
        <rFont val="Raleway,Arial"/>
      </rPr>
      <t xml:space="preserve">Existe un programa para el aprovechamiento de </t>
    </r>
    <r>
      <rPr>
        <b/>
        <sz val="10"/>
        <rFont val="Raleway,Arial"/>
      </rPr>
      <t>residuos orgánicos generados en casinos</t>
    </r>
  </si>
  <si>
    <r>
      <rPr>
        <sz val="10"/>
        <rFont val="Raleway"/>
      </rPr>
      <t xml:space="preserve">La oferta alimentaria incorpora </t>
    </r>
    <r>
      <rPr>
        <b/>
        <sz val="10"/>
        <rFont val="Raleway"/>
      </rPr>
      <t xml:space="preserve">frutas y/o verduras de la estación </t>
    </r>
  </si>
  <si>
    <r>
      <rPr>
        <sz val="10"/>
        <rFont val="Raleway"/>
      </rPr>
      <t>La</t>
    </r>
    <r>
      <rPr>
        <b/>
        <sz val="10"/>
        <rFont val="Raleway"/>
      </rPr>
      <t xml:space="preserve"> información nutricional </t>
    </r>
    <r>
      <rPr>
        <sz val="10"/>
        <rFont val="Raleway"/>
      </rPr>
      <t>de su menú se encuentra disponble para las personas consumidoras</t>
    </r>
  </si>
  <si>
    <t>GC15
Programa de compras sustentables</t>
  </si>
  <si>
    <r>
      <rPr>
        <sz val="10"/>
        <rFont val="Raleway"/>
      </rPr>
      <t xml:space="preserve">Se ha elaborado y difundido un </t>
    </r>
    <r>
      <rPr>
        <b/>
        <sz val="10"/>
        <rFont val="Raleway"/>
      </rPr>
      <t>instructivo</t>
    </r>
    <r>
      <rPr>
        <sz val="10"/>
        <rFont val="Raleway"/>
      </rPr>
      <t xml:space="preserve">  para la compra y contratación de productos y servicios sustentables, que considere a lo menos: compra de aparatos electrónicos, productos de limpieza y papel</t>
    </r>
  </si>
  <si>
    <r>
      <rPr>
        <sz val="10"/>
        <rFont val="Raleway"/>
      </rPr>
      <t xml:space="preserve">Se ha desarrollado una </t>
    </r>
    <r>
      <rPr>
        <b/>
        <sz val="10"/>
        <rFont val="Raleway"/>
      </rPr>
      <t xml:space="preserve">guía de preveedores y servicios </t>
    </r>
    <r>
      <rPr>
        <sz val="10"/>
        <rFont val="Raleway"/>
      </rPr>
      <t>que cumplan con criterios de sustentabilidad, disponible para todo el personal.</t>
    </r>
  </si>
  <si>
    <r>
      <rPr>
        <sz val="10"/>
        <rFont val="Raleway"/>
      </rPr>
      <t>Se han incluido dentro de las</t>
    </r>
    <r>
      <rPr>
        <b/>
        <sz val="10"/>
        <rFont val="Raleway"/>
      </rPr>
      <t xml:space="preserve"> licitaciones de servicios</t>
    </r>
    <r>
      <rPr>
        <sz val="10"/>
        <rFont val="Raleway"/>
      </rPr>
      <t xml:space="preserve"> criterios de sustentabilidad.</t>
    </r>
  </si>
  <si>
    <r>
      <rPr>
        <sz val="10"/>
        <rFont val="Raleway"/>
      </rPr>
      <t>Se ha establecido un</t>
    </r>
    <r>
      <rPr>
        <b/>
        <sz val="10"/>
        <rFont val="Raleway"/>
      </rPr>
      <t xml:space="preserve"> protocolo mandatorio y un sistema de seguimiento </t>
    </r>
    <r>
      <rPr>
        <sz val="10"/>
        <rFont val="Raleway"/>
      </rPr>
      <t>de compras que contempla al menos los siguientes insumos: 
- Aparatos electrónicos
- Productos de limpieza y papel</t>
    </r>
  </si>
  <si>
    <r>
      <rPr>
        <sz val="10"/>
        <rFont val="Raleway"/>
      </rPr>
      <t xml:space="preserve">Ha firmado </t>
    </r>
    <r>
      <rPr>
        <b/>
        <sz val="10"/>
        <rFont val="Raleway"/>
      </rPr>
      <t>acuerdos de colaboración</t>
    </r>
    <r>
      <rPr>
        <sz val="10"/>
        <rFont val="Raleway"/>
      </rPr>
      <t xml:space="preserve"> con otras instituciones para establecer criterios de compra comunes.</t>
    </r>
  </si>
  <si>
    <t>GC16
Diseño y construcción</t>
  </si>
  <si>
    <r>
      <rPr>
        <sz val="10"/>
        <rFont val="Raleway"/>
      </rPr>
      <t xml:space="preserve">Metros cuadrados construidos (o remodelados) durante los últimos 5 años, que cuenten con </t>
    </r>
    <r>
      <rPr>
        <b/>
        <sz val="10"/>
        <rFont val="Raleway"/>
      </rPr>
      <t>máximo nivel de certificación de sustentabilidad</t>
    </r>
    <r>
      <rPr>
        <sz val="10"/>
        <rFont val="Raleway"/>
      </rPr>
      <t xml:space="preserve">  (certificación sobresaliente según CES)</t>
    </r>
  </si>
  <si>
    <r>
      <rPr>
        <sz val="10"/>
        <rFont val="Raleway"/>
      </rPr>
      <t xml:space="preserve">Metros cuadrados construidos (o remodelados) durante los últimos 5 años, que cuenten con </t>
    </r>
    <r>
      <rPr>
        <b/>
        <sz val="10"/>
        <rFont val="Raleway"/>
      </rPr>
      <t xml:space="preserve">certificación de sustentabilidad nivel intermedio </t>
    </r>
    <r>
      <rPr>
        <sz val="10"/>
        <rFont val="Raleway"/>
      </rPr>
      <t>(certificación destacada según CES)</t>
    </r>
  </si>
  <si>
    <r>
      <rPr>
        <sz val="10"/>
        <rFont val="Raleway"/>
      </rPr>
      <t xml:space="preserve">Metros cuadrados construidos (o remodelados) durante los últimos 5 años, que cuenten con </t>
    </r>
    <r>
      <rPr>
        <b/>
        <sz val="10"/>
        <rFont val="Raleway"/>
      </rPr>
      <t xml:space="preserve">certificación de sustentabilidad nivel mínimo </t>
    </r>
    <r>
      <rPr>
        <sz val="10"/>
        <rFont val="Raleway"/>
      </rPr>
      <t xml:space="preserve">(edificio certificado según CES)
</t>
    </r>
  </si>
  <si>
    <t>GC17
Operación y mantención</t>
  </si>
  <si>
    <r>
      <rPr>
        <sz val="10"/>
        <rFont val="Raleway"/>
      </rPr>
      <t xml:space="preserve">Metros cuadrados construídos que cuentan con certificación de operación sustentable </t>
    </r>
    <r>
      <rPr>
        <b/>
        <sz val="10"/>
        <rFont val="Raleway"/>
      </rPr>
      <t>(LEED, CES)</t>
    </r>
  </si>
  <si>
    <r>
      <rPr>
        <sz val="10"/>
        <rFont val="Raleway"/>
      </rPr>
      <t xml:space="preserve">Metros cuadrados construídos de edificios operando bajo </t>
    </r>
    <r>
      <rPr>
        <b/>
        <sz val="10"/>
        <rFont val="Raleway"/>
      </rPr>
      <t>protocolo de operación sustentable interno</t>
    </r>
  </si>
  <si>
    <r>
      <rPr>
        <sz val="9"/>
        <color rgb="FF000000"/>
        <rFont val="Raleway"/>
      </rPr>
      <t>En el protocolo interno se incluye</t>
    </r>
    <r>
      <rPr>
        <b/>
        <sz val="9"/>
        <color rgb="FF000000"/>
        <rFont val="Raleway"/>
      </rPr>
      <t xml:space="preserve"> </t>
    </r>
    <r>
      <rPr>
        <sz val="9"/>
        <color rgb="FF000000"/>
        <rFont val="Raleway"/>
      </rPr>
      <t>mecanismos de</t>
    </r>
    <r>
      <rPr>
        <b/>
        <sz val="9"/>
        <color rgb="FF000000"/>
        <rFont val="Raleway"/>
      </rPr>
      <t xml:space="preserve"> mejora continua en el uso de energía </t>
    </r>
  </si>
  <si>
    <r>
      <rPr>
        <sz val="9"/>
        <color rgb="FF000000"/>
        <rFont val="Raleway"/>
      </rPr>
      <t xml:space="preserve">En el protocolo interno se incluye mecanismos de </t>
    </r>
    <r>
      <rPr>
        <b/>
        <sz val="9"/>
        <color rgb="FF000000"/>
        <rFont val="Raleway"/>
      </rPr>
      <t>mejora continua en el uso del agua</t>
    </r>
  </si>
  <si>
    <r>
      <rPr>
        <sz val="9"/>
        <color rgb="FF000000"/>
        <rFont val="Raleway"/>
      </rPr>
      <t>En el protocolo interno se incluye una</t>
    </r>
    <r>
      <rPr>
        <b/>
        <sz val="9"/>
        <color rgb="FF000000"/>
        <rFont val="Raleway"/>
      </rPr>
      <t xml:space="preserve"> política de limpieza amigable</t>
    </r>
    <r>
      <rPr>
        <sz val="9"/>
        <color rgb="FF000000"/>
        <rFont val="Raleway"/>
      </rPr>
      <t xml:space="preserve"> con el medio ambiente</t>
    </r>
  </si>
  <si>
    <r>
      <rPr>
        <sz val="9"/>
        <color rgb="FF000000"/>
        <rFont val="Raleway"/>
      </rPr>
      <t xml:space="preserve">En el protocolo interno se incluye la </t>
    </r>
    <r>
      <rPr>
        <b/>
        <sz val="9"/>
        <color rgb="FF000000"/>
        <rFont val="Raleway"/>
      </rPr>
      <t xml:space="preserve">gestión integral de residuos, </t>
    </r>
    <r>
      <rPr>
        <sz val="9"/>
        <color rgb="FF000000"/>
        <rFont val="Raleway"/>
      </rPr>
      <t xml:space="preserve">que incluye el monitoreo, mejora continua y reducción de los diversos tipos de residuos, </t>
    </r>
  </si>
  <si>
    <t>GC18
Partición modal del transporte</t>
  </si>
  <si>
    <r>
      <rPr>
        <sz val="10"/>
        <rFont val="Raleway"/>
      </rPr>
      <t>La institución ha realizado una medición con periodicidad anual de la</t>
    </r>
    <r>
      <rPr>
        <b/>
        <sz val="10"/>
        <rFont val="Raleway"/>
      </rPr>
      <t xml:space="preserve"> partición modal del transporte</t>
    </r>
    <r>
      <rPr>
        <sz val="10"/>
        <rFont val="Raleway"/>
      </rPr>
      <t xml:space="preserve"> de su comunidad  (medios en los que se trasladan  a la institución) </t>
    </r>
  </si>
  <si>
    <t xml:space="preserve">Número de viajes en auto realizados sin pasajeros </t>
  </si>
  <si>
    <t>Total de viajes realizados por su comunidad para el año evaluado (Incluye: Medios no motorizados, transporte público, automóvil)</t>
  </si>
  <si>
    <t>PORCENTAJE de viajes realizados en 
medios de transporte sustentables</t>
  </si>
  <si>
    <t>GC19
Plan movilidad sustentable</t>
  </si>
  <si>
    <r>
      <rPr>
        <sz val="10"/>
        <rFont val="Raleway"/>
      </rPr>
      <t xml:space="preserve">Se ha elaborado un </t>
    </r>
    <r>
      <rPr>
        <b/>
        <sz val="10"/>
        <rFont val="Raleway"/>
      </rPr>
      <t xml:space="preserve">plan </t>
    </r>
    <r>
      <rPr>
        <sz val="10"/>
        <rFont val="Raleway"/>
      </rPr>
      <t>con acciones concretas para aumentar el traslado de su comunidad en modos de transporte más sustentable</t>
    </r>
  </si>
  <si>
    <r>
      <rPr>
        <sz val="10"/>
        <rFont val="Raleway"/>
      </rPr>
      <t xml:space="preserve">Se han realizado </t>
    </r>
    <r>
      <rPr>
        <b/>
        <sz val="10"/>
        <rFont val="Raleway"/>
      </rPr>
      <t xml:space="preserve">campañas </t>
    </r>
    <r>
      <rPr>
        <sz val="10"/>
        <rFont val="Raleway"/>
      </rPr>
      <t>para desincentivar el uso de automovil particular</t>
    </r>
  </si>
  <si>
    <r>
      <rPr>
        <sz val="10"/>
        <rFont val="Raleway"/>
      </rPr>
      <t xml:space="preserve">Existen </t>
    </r>
    <r>
      <rPr>
        <b/>
        <sz val="10"/>
        <rFont val="Raleway"/>
      </rPr>
      <t>programas de incentivo</t>
    </r>
    <r>
      <rPr>
        <sz val="10"/>
        <rFont val="Raleway"/>
      </rPr>
      <t xml:space="preserve"> de uso de bicicleta</t>
    </r>
  </si>
  <si>
    <r>
      <rPr>
        <sz val="10"/>
        <rFont val="Raleway"/>
      </rPr>
      <t xml:space="preserve">Existe </t>
    </r>
    <r>
      <rPr>
        <b/>
        <sz val="10"/>
        <rFont val="Raleway"/>
      </rPr>
      <t xml:space="preserve">programa de auto compartido </t>
    </r>
    <r>
      <rPr>
        <sz val="10"/>
        <rFont val="Raleway"/>
      </rPr>
      <t>o carpooling</t>
    </r>
  </si>
  <si>
    <r>
      <rPr>
        <sz val="10"/>
        <rFont val="Raleway"/>
      </rPr>
      <t xml:space="preserve">La institución cuenta con </t>
    </r>
    <r>
      <rPr>
        <b/>
        <sz val="10"/>
        <rFont val="Raleway"/>
      </rPr>
      <t>buses de acercamiento,.</t>
    </r>
  </si>
  <si>
    <r>
      <rPr>
        <sz val="10"/>
        <color rgb="FF000000"/>
        <rFont val="Raleway, sans-serif"/>
      </rPr>
      <t>Se han realizado esfuerzos para</t>
    </r>
    <r>
      <rPr>
        <b/>
        <sz val="10"/>
        <color rgb="FF000000"/>
        <rFont val="Raleway, sans-serif"/>
      </rPr>
      <t xml:space="preserve"> reducir su dotación de estacionamientos para vehículos</t>
    </r>
    <r>
      <rPr>
        <sz val="10"/>
        <color rgb="FF000000"/>
        <rFont val="Raleway, sans-serif"/>
      </rPr>
      <t xml:space="preserve"> al mínimo exigido por ley.</t>
    </r>
  </si>
  <si>
    <r>
      <rPr>
        <sz val="10"/>
        <rFont val="Raleway"/>
      </rPr>
      <t xml:space="preserve">Se ha realizado la </t>
    </r>
    <r>
      <rPr>
        <b/>
        <sz val="10"/>
        <rFont val="Raleway"/>
      </rPr>
      <t xml:space="preserve">promoción y formación </t>
    </r>
    <r>
      <rPr>
        <sz val="10"/>
        <rFont val="Raleway"/>
      </rPr>
      <t xml:space="preserve"> de otros medios de movilidad sustentable. </t>
    </r>
  </si>
  <si>
    <r>
      <rPr>
        <sz val="10"/>
        <rFont val="Raleway, Arial"/>
      </rPr>
      <t xml:space="preserve">Número de </t>
    </r>
    <r>
      <rPr>
        <b/>
        <sz val="10"/>
        <rFont val="Raleway, Arial"/>
      </rPr>
      <t xml:space="preserve">estacionamientos de bicicleta </t>
    </r>
    <r>
      <rPr>
        <sz val="10"/>
        <rFont val="Raleway, Arial"/>
      </rPr>
      <t>en todos sus campus</t>
    </r>
  </si>
  <si>
    <t>PORCENTAJE respecto a la
población estudiantil</t>
  </si>
  <si>
    <t>VINCULACIÓN CON EL MEDIO Y RESPONSABILIDAD SOCIAL</t>
  </si>
  <si>
    <t>RS1
 Asequibilidad</t>
  </si>
  <si>
    <r>
      <rPr>
        <sz val="10"/>
        <rFont val="Raleway"/>
      </rPr>
      <t>La institución cuenta con adscripción a</t>
    </r>
    <r>
      <rPr>
        <b/>
        <sz val="10"/>
        <rFont val="Raleway"/>
      </rPr>
      <t xml:space="preserve"> gratuidad</t>
    </r>
  </si>
  <si>
    <r>
      <rPr>
        <sz val="10"/>
        <rFont val="Raleway"/>
      </rPr>
      <t xml:space="preserve">Existen </t>
    </r>
    <r>
      <rPr>
        <b/>
        <sz val="10"/>
        <rFont val="Raleway"/>
      </rPr>
      <t>programas de inclusión</t>
    </r>
    <r>
      <rPr>
        <sz val="10"/>
        <rFont val="Raleway"/>
      </rPr>
      <t xml:space="preserve"> para promover el acceso y asequibilidad para estudiantes de pueblos originarios, migrantes, personas con discapacidad, diversidad de género y equidad de género. </t>
    </r>
  </si>
  <si>
    <r>
      <rPr>
        <sz val="10"/>
        <rFont val="Raleway"/>
      </rPr>
      <t>Se cuenta con al menos un programa de</t>
    </r>
    <r>
      <rPr>
        <b/>
        <sz val="10"/>
        <rFont val="Raleway"/>
      </rPr>
      <t xml:space="preserve"> retención</t>
    </r>
    <r>
      <rPr>
        <sz val="10"/>
        <rFont val="Raleway"/>
      </rPr>
      <t xml:space="preserve"> estudiantil </t>
    </r>
  </si>
  <si>
    <r>
      <rPr>
        <sz val="10"/>
        <rFont val="Raleway"/>
      </rPr>
      <t xml:space="preserve">Existe </t>
    </r>
    <r>
      <rPr>
        <b/>
        <sz val="10"/>
        <rFont val="Raleway"/>
      </rPr>
      <t xml:space="preserve">otro programa </t>
    </r>
    <r>
      <rPr>
        <sz val="10"/>
        <rFont val="Raleway"/>
      </rPr>
      <t>para facilitar el acceso  de estudiantes con condiciones socioeconómicas desfavorables</t>
    </r>
  </si>
  <si>
    <t xml:space="preserve">Número de estudiantes admitidos en el año evaluado con gratuidad, provienentes de los 6 primeros deciles del programa de inclusión y asequibilidad y de algún otro programa que facilita el acceso. </t>
  </si>
  <si>
    <t xml:space="preserve">RS2
 Plan de inclusión </t>
  </si>
  <si>
    <r>
      <rPr>
        <sz val="10"/>
        <rFont val="Raleway"/>
      </rPr>
      <t>Cuenta con un</t>
    </r>
    <r>
      <rPr>
        <b/>
        <sz val="10"/>
        <rFont val="Raleway"/>
      </rPr>
      <t xml:space="preserve"> plan de inclusión</t>
    </r>
    <r>
      <rPr>
        <sz val="10"/>
        <rFont val="Raleway"/>
      </rPr>
      <t xml:space="preserve"> institucional, el cual contiene al menos los siguientes temas: 
-Diversidad étnica
-Migrantes
-Personas provenientes de contextos socioeconómicos desfavorables
-Personas en situación de discapacidad
-Otros temas de similar naturaleza
</t>
    </r>
  </si>
  <si>
    <r>
      <rPr>
        <sz val="10"/>
        <rFont val="Raleway"/>
      </rPr>
      <t xml:space="preserve">Se realizan </t>
    </r>
    <r>
      <rPr>
        <b/>
        <sz val="10"/>
        <rFont val="Raleway"/>
      </rPr>
      <t>actividades de concientización</t>
    </r>
    <r>
      <rPr>
        <sz val="10"/>
        <rFont val="Raleway"/>
      </rPr>
      <t xml:space="preserve"> e inclusión en la institución durante el año evaluado</t>
    </r>
  </si>
  <si>
    <t xml:space="preserve">RS3 Perspectiva de género y diversidad sexual </t>
  </si>
  <si>
    <t xml:space="preserve">La institución cuenta con un plan y protocolo con perspectiva de género y diversidad sexual, cuyo protocolo además incluye; 
- Protocolo contra la violencia de género
- Programa de acompañamiento a las víctimas
- Protocolo de acoso sexual y/o discriminación </t>
  </si>
  <si>
    <t>RS4
Presencia equilibrada</t>
  </si>
  <si>
    <t>Número de mujeres en cargos directivos (hasta 3ª nivel de jerarquía)</t>
  </si>
  <si>
    <t>Número de mujeres  con titularidad académica para el año evaluado</t>
  </si>
  <si>
    <t>RS5 Perspectiva de género en extensión y vinculación con el medio</t>
  </si>
  <si>
    <r>
      <rPr>
        <sz val="10"/>
        <rFont val="Raleway"/>
      </rPr>
      <t xml:space="preserve">La institución ha implementado </t>
    </r>
    <r>
      <rPr>
        <b/>
        <sz val="10"/>
        <rFont val="Raleway"/>
      </rPr>
      <t>campañas</t>
    </r>
    <r>
      <rPr>
        <sz val="10"/>
        <rFont val="Raleway"/>
      </rPr>
      <t xml:space="preserve"> anuales de sensibilización, prevención y acompañamiento con su entorno significativo local y la comunidad institucional, que aborden las temáticas. 
- Ruptura de estereotipos de género
- Promoción de la equidad de género y presencia equilibrada
- Prevención de la violencia de género 
</t>
    </r>
  </si>
  <si>
    <r>
      <rPr>
        <sz val="10"/>
        <rFont val="Raleway"/>
      </rPr>
      <t xml:space="preserve">La institución ha realizado </t>
    </r>
    <r>
      <rPr>
        <b/>
        <sz val="10"/>
        <rFont val="Raleway"/>
      </rPr>
      <t>actividades</t>
    </r>
    <r>
      <rPr>
        <sz val="10"/>
        <rFont val="Raleway"/>
      </rPr>
      <t xml:space="preserve"> (charlas, cursos, talleres, seminarios) dirigidos a toda la comunidad interna, en el año evaluado, que aborden las temáticas descritas en criterio. </t>
    </r>
  </si>
  <si>
    <r>
      <rPr>
        <sz val="10"/>
        <rFont val="Raleway"/>
      </rPr>
      <t xml:space="preserve">La institución ha desarrollado un </t>
    </r>
    <r>
      <rPr>
        <b/>
        <sz val="10"/>
        <rFont val="Raleway"/>
      </rPr>
      <t>programa</t>
    </r>
    <r>
      <rPr>
        <sz val="10"/>
        <rFont val="Raleway"/>
      </rPr>
      <t xml:space="preserve"> de vinculación con el medio que considere explícitamente la perspectiva de género, vigente para el año de evaluación.</t>
    </r>
  </si>
  <si>
    <t xml:space="preserve"> RS6
 Colaboración</t>
  </si>
  <si>
    <r>
      <rPr>
        <sz val="10"/>
        <rFont val="Raleway"/>
      </rPr>
      <t xml:space="preserve">La institución cuenta con una colaboración activa orientada a la sustentabilidad con una </t>
    </r>
    <r>
      <rPr>
        <b/>
        <sz val="10"/>
        <rFont val="Raleway"/>
      </rPr>
      <t>organización privada</t>
    </r>
  </si>
  <si>
    <r>
      <rPr>
        <sz val="10"/>
        <rFont val="Raleway"/>
      </rPr>
      <t xml:space="preserve">La institución cuenta con  una colaboración activa orientada a la sustentabilidad con una </t>
    </r>
    <r>
      <rPr>
        <b/>
        <sz val="10"/>
        <rFont val="Raleway"/>
      </rPr>
      <t>entidad del estado</t>
    </r>
  </si>
  <si>
    <r>
      <rPr>
        <sz val="10"/>
        <rFont val="Raleway"/>
      </rPr>
      <t xml:space="preserve">La institución cuenta con una colaboración activa orientada a la sustentabilidad con una </t>
    </r>
    <r>
      <rPr>
        <b/>
        <sz val="10"/>
        <rFont val="Raleway"/>
      </rPr>
      <t>institución de educación superior</t>
    </r>
  </si>
  <si>
    <r>
      <rPr>
        <sz val="10"/>
        <rFont val="Raleway"/>
      </rPr>
      <t xml:space="preserve">La institución cuenta con una colaboración activa orientada a la sustentabilidad con una </t>
    </r>
    <r>
      <rPr>
        <b/>
        <sz val="10"/>
        <rFont val="Raleway"/>
      </rPr>
      <t>organización de la Sociedad Civil u ONG</t>
    </r>
  </si>
  <si>
    <r>
      <rPr>
        <sz val="10"/>
        <rFont val="Raleway"/>
      </rPr>
      <t xml:space="preserve">Académicos(as) colaboran activamente con una </t>
    </r>
    <r>
      <rPr>
        <b/>
        <sz val="10"/>
        <rFont val="Raleway"/>
      </rPr>
      <t>organización privada</t>
    </r>
    <r>
      <rPr>
        <sz val="10"/>
        <rFont val="Raleway"/>
      </rPr>
      <t xml:space="preserve"> orientada en sustentabilidad</t>
    </r>
  </si>
  <si>
    <r>
      <rPr>
        <sz val="10"/>
        <rFont val="Raleway"/>
      </rPr>
      <t xml:space="preserve">Académicos(as) colaboran activamente con una </t>
    </r>
    <r>
      <rPr>
        <b/>
        <sz val="10"/>
        <rFont val="Raleway"/>
      </rPr>
      <t>entidad del estado</t>
    </r>
    <r>
      <rPr>
        <sz val="10"/>
        <rFont val="Raleway"/>
      </rPr>
      <t xml:space="preserve"> orientada en sustentabilidad</t>
    </r>
  </si>
  <si>
    <r>
      <rPr>
        <sz val="10"/>
        <rFont val="Raleway"/>
      </rPr>
      <t>Académicos(as) colaboran activamente con una</t>
    </r>
    <r>
      <rPr>
        <b/>
        <sz val="10"/>
        <rFont val="Raleway"/>
      </rPr>
      <t xml:space="preserve"> institución de educación superior</t>
    </r>
    <r>
      <rPr>
        <sz val="10"/>
        <rFont val="Raleway"/>
      </rPr>
      <t xml:space="preserve"> orientada en sustentabilidad</t>
    </r>
  </si>
  <si>
    <r>
      <rPr>
        <sz val="10"/>
        <rFont val="Raleway"/>
      </rPr>
      <t xml:space="preserve">Académicos(as) colaboran activamente con una </t>
    </r>
    <r>
      <rPr>
        <b/>
        <sz val="10"/>
        <rFont val="Raleway"/>
      </rPr>
      <t>organización de la Sociedad Civil u ONG</t>
    </r>
    <r>
      <rPr>
        <sz val="10"/>
        <rFont val="Raleway"/>
      </rPr>
      <t xml:space="preserve">  orientada en sustentabilidad</t>
    </r>
  </si>
  <si>
    <r>
      <rPr>
        <sz val="10"/>
        <rFont val="Raleway"/>
      </rPr>
      <t xml:space="preserve">La institución cuenta con una </t>
    </r>
    <r>
      <rPr>
        <b/>
        <sz val="10"/>
        <rFont val="Raleway"/>
      </rPr>
      <t>vinculación permanente</t>
    </r>
    <r>
      <rPr>
        <sz val="10"/>
        <rFont val="Raleway"/>
      </rPr>
      <t xml:space="preserve"> con alguna de estas instituciones en proyectos de sustentabilidad</t>
    </r>
  </si>
  <si>
    <t>RS7
 Participación en políticas públicas</t>
  </si>
  <si>
    <r>
      <rPr>
        <sz val="10"/>
        <rFont val="Raleway"/>
      </rPr>
      <t>Existe una</t>
    </r>
    <r>
      <rPr>
        <b/>
        <sz val="10"/>
        <rFont val="Raleway"/>
      </rPr>
      <t xml:space="preserve"> unidad u órgano</t>
    </r>
    <r>
      <rPr>
        <sz val="10"/>
        <rFont val="Raleway"/>
      </rPr>
      <t xml:space="preserve"> que gestione la participación de la institución en políticas públicas.</t>
    </r>
  </si>
  <si>
    <r>
      <rPr>
        <sz val="10"/>
        <rFont val="Raleway"/>
      </rPr>
      <t>Existe un</t>
    </r>
    <r>
      <rPr>
        <b/>
        <sz val="10"/>
        <rFont val="Raleway"/>
      </rPr>
      <t xml:space="preserve"> diagnóstico</t>
    </r>
    <r>
      <rPr>
        <sz val="10"/>
        <rFont val="Raleway"/>
      </rPr>
      <t xml:space="preserve"> de las participaciones en materia de sustentabilidad en las que se ha involucrado la institución durante el año evaluado</t>
    </r>
  </si>
  <si>
    <r>
      <rPr>
        <sz val="10"/>
        <rFont val="Raleway"/>
      </rPr>
      <t xml:space="preserve">La institución ha participado en la elaboración de una </t>
    </r>
    <r>
      <rPr>
        <b/>
        <sz val="10"/>
        <rFont val="Raleway"/>
      </rPr>
      <t>política regional o nacional</t>
    </r>
    <r>
      <rPr>
        <sz val="10"/>
        <rFont val="Raleway"/>
      </rPr>
      <t xml:space="preserve"> en el año evaluado</t>
    </r>
  </si>
  <si>
    <t>RS8
 Plan de vinculación con el medio</t>
  </si>
  <si>
    <r>
      <rPr>
        <sz val="10"/>
        <rFont val="Raleway"/>
      </rPr>
      <t xml:space="preserve">La institución cuenta con un </t>
    </r>
    <r>
      <rPr>
        <b/>
        <sz val="10"/>
        <rFont val="Raleway"/>
      </rPr>
      <t>plan</t>
    </r>
    <r>
      <rPr>
        <sz val="10"/>
        <rFont val="Raleway"/>
      </rPr>
      <t xml:space="preserve"> de acción de vinculación con el medio. </t>
    </r>
  </si>
  <si>
    <t xml:space="preserve">RS9
Gestión de remuneraciones y beneficios </t>
  </si>
  <si>
    <t>La institución ha implementados una política, reglamento, normativa, etc, que conceda días de libre uso más allá de los legales</t>
  </si>
  <si>
    <t>Ingrese el sueldo mínimo mensual pagado por la institución al personal contratado.</t>
  </si>
  <si>
    <t>Ingrese el sueldo mínimo mensual exigido que las empresas subcontratadas por la institución deben pagar a sus trabajadores</t>
  </si>
  <si>
    <t xml:space="preserve">Ingrese el sueldo máximo pagado por la institución </t>
  </si>
  <si>
    <t>RAZÓN ENTRE EL SUELDO MÁXIMO Y MÍNIMO</t>
  </si>
  <si>
    <t>RS10
 Satisfacción laboral</t>
  </si>
  <si>
    <t>La institución aplica una encuesta para medir el indice de satisfacción laboral de colaboradores(as) y académicos(as) en la institución, de forma bianual.</t>
  </si>
  <si>
    <t>Porcentaje del personal (colaboradores(as) y académicos(as)) que tienen un alto ìndice de satisfacción laboral según consulta aplicada (sobre 60% de satisfacción, según escala de la encuesta)</t>
  </si>
  <si>
    <t>La institución ha implementado un programa de bienestar para su personal (colaboradores(as) y académicos(as)) durante el año evaluado</t>
  </si>
  <si>
    <t>RS11
 Sindicalización</t>
  </si>
  <si>
    <t>Número de colaboradores(as) y académicos(as) adheridos a un sindicato, grupo de negociaciones o asociaciones (en el caso de instituciones públicas)</t>
  </si>
  <si>
    <t>RS12
Contratación</t>
  </si>
  <si>
    <t xml:space="preserve">Numero de colaboradores(as) y académicos(as) que poseen contrato indefinido o a plazo fijo con la institución </t>
  </si>
  <si>
    <t>Binaria</t>
  </si>
  <si>
    <t>Cambio climático</t>
  </si>
  <si>
    <t>Tipos de instituciones</t>
  </si>
  <si>
    <t>Tipo de institución II</t>
  </si>
  <si>
    <t>Año</t>
  </si>
  <si>
    <t>Numerica</t>
  </si>
  <si>
    <t>Porcentaje</t>
  </si>
  <si>
    <t>Region</t>
  </si>
  <si>
    <t xml:space="preserve">Currículum </t>
  </si>
  <si>
    <t xml:space="preserve">Investigación e innovación </t>
  </si>
  <si>
    <t>Alcances 1 y 2</t>
  </si>
  <si>
    <t>Universidad</t>
  </si>
  <si>
    <t>Pública</t>
  </si>
  <si>
    <t>XV de Arica y Parinacota</t>
  </si>
  <si>
    <t>Currículum cerrado</t>
  </si>
  <si>
    <t>Solo investigación</t>
  </si>
  <si>
    <t>No</t>
  </si>
  <si>
    <t>Alcances 1, 2 y 3</t>
  </si>
  <si>
    <t>Instituto profesional</t>
  </si>
  <si>
    <t>Privada con aportes estatales</t>
  </si>
  <si>
    <t>I de Tarapacá</t>
  </si>
  <si>
    <t xml:space="preserve">Currículum abierto </t>
  </si>
  <si>
    <t>Solo innovación</t>
  </si>
  <si>
    <t>N/A</t>
  </si>
  <si>
    <t>Sin inventario</t>
  </si>
  <si>
    <t>CFT</t>
  </si>
  <si>
    <t>Privada sin aportes estatales</t>
  </si>
  <si>
    <t>II de Antofagasta</t>
  </si>
  <si>
    <t>Si, para ambas</t>
  </si>
  <si>
    <t>Otro</t>
  </si>
  <si>
    <t>III de Atacama</t>
  </si>
  <si>
    <t>IV de Coquimbo</t>
  </si>
  <si>
    <t>N/A investigación</t>
  </si>
  <si>
    <t>Sin compromiso</t>
  </si>
  <si>
    <t>V de Valparaíso</t>
  </si>
  <si>
    <t>VI del Libertador General Bernardo O'Higgins</t>
  </si>
  <si>
    <t>RESULTADOS</t>
  </si>
  <si>
    <t>VII del Maule</t>
  </si>
  <si>
    <t xml:space="preserve">Puntaje total </t>
  </si>
  <si>
    <t>VIII del Bío Bío</t>
  </si>
  <si>
    <t>IX de la Araucanía</t>
  </si>
  <si>
    <t>XIV de los Ríos</t>
  </si>
  <si>
    <t>X de los Lagos</t>
  </si>
  <si>
    <t>XI Aisén del General Carlos Ibáñez del Campo</t>
  </si>
  <si>
    <t>XII de Magallanes y Antártica Chilena</t>
  </si>
  <si>
    <t>RM Metropolitana de Santiago</t>
  </si>
  <si>
    <t>16.7</t>
  </si>
  <si>
    <t>1.1</t>
  </si>
  <si>
    <t>1.2</t>
  </si>
  <si>
    <t>1.3</t>
  </si>
  <si>
    <t>1.4</t>
  </si>
  <si>
    <t>1.5</t>
  </si>
  <si>
    <t>1.a</t>
  </si>
  <si>
    <t>1.b</t>
  </si>
  <si>
    <t>2.1</t>
  </si>
  <si>
    <t>2.2</t>
  </si>
  <si>
    <t>2.3</t>
  </si>
  <si>
    <t>2.4</t>
  </si>
  <si>
    <t>2.5</t>
  </si>
  <si>
    <t>2.a</t>
  </si>
  <si>
    <t>2.b</t>
  </si>
  <si>
    <t>2.c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</si>
  <si>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</si>
  <si>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</si>
  <si>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</si>
  <si>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</si>
  <si>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</si>
  <si>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</si>
  <si>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</si>
  <si>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</si>
  <si>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</si>
  <si>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3.a</t>
  </si>
  <si>
    <t>3.b</t>
  </si>
  <si>
    <t>3.c</t>
  </si>
  <si>
    <t>3.d</t>
  </si>
  <si>
    <t>4.1</t>
  </si>
  <si>
    <t>4.2</t>
  </si>
  <si>
    <t>4.3</t>
  </si>
  <si>
    <t>4.4</t>
  </si>
  <si>
    <t>4.5</t>
  </si>
  <si>
    <t>4.6</t>
  </si>
  <si>
    <t>4.7</t>
  </si>
  <si>
    <t>4.a</t>
  </si>
  <si>
    <t>4.b</t>
  </si>
  <si>
    <t>4.c</t>
  </si>
  <si>
    <t>5.1</t>
  </si>
  <si>
    <t>5.2</t>
  </si>
  <si>
    <t>5.3</t>
  </si>
  <si>
    <t>5.4</t>
  </si>
  <si>
    <t>5.5</t>
  </si>
  <si>
    <t>5.6</t>
  </si>
  <si>
    <t>5.a</t>
  </si>
  <si>
    <t>5.b</t>
  </si>
  <si>
    <t>5.c</t>
  </si>
  <si>
    <t>6.1</t>
  </si>
  <si>
    <t>6.2</t>
  </si>
  <si>
    <t>6.3</t>
  </si>
  <si>
    <t>6.4</t>
  </si>
  <si>
    <t>6.5</t>
  </si>
  <si>
    <t>6.6</t>
  </si>
  <si>
    <t>6.a</t>
  </si>
  <si>
    <t>6.b</t>
  </si>
  <si>
    <t>7.1</t>
  </si>
  <si>
    <t>7.2</t>
  </si>
  <si>
    <t>7.3</t>
  </si>
  <si>
    <t>7.a</t>
  </si>
  <si>
    <t>7.b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</si>
  <si>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</si>
  <si>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</si>
  <si>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</si>
  <si>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</si>
  <si>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</si>
  <si>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</si>
  <si>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</si>
  <si>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</si>
  <si>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</si>
  <si>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8.a</t>
  </si>
  <si>
    <t>8.b</t>
  </si>
  <si>
    <t>9.1</t>
  </si>
  <si>
    <t>9.2</t>
  </si>
  <si>
    <t>9.3</t>
  </si>
  <si>
    <t>9.4</t>
  </si>
  <si>
    <t>9.5</t>
  </si>
  <si>
    <t>9.a</t>
  </si>
  <si>
    <t>9.b</t>
  </si>
  <si>
    <t>9.c</t>
  </si>
  <si>
    <t>10.1</t>
  </si>
  <si>
    <t>10.2</t>
  </si>
  <si>
    <t>10.3</t>
  </si>
  <si>
    <t>10.4</t>
  </si>
  <si>
    <t>10.5</t>
  </si>
  <si>
    <t>10.6</t>
  </si>
  <si>
    <t>10.7</t>
  </si>
  <si>
    <t>10.a</t>
  </si>
  <si>
    <t>10.b</t>
  </si>
  <si>
    <t>10.c</t>
  </si>
  <si>
    <t>11.1</t>
  </si>
  <si>
    <t>11.2</t>
  </si>
  <si>
    <t>11.3</t>
  </si>
  <si>
    <t>11.4</t>
  </si>
  <si>
    <t>11.5</t>
  </si>
  <si>
    <t>11.6</t>
  </si>
  <si>
    <t>11.7</t>
  </si>
  <si>
    <t>11.a</t>
  </si>
  <si>
    <t>11.b</t>
  </si>
  <si>
    <t>11.c</t>
  </si>
  <si>
    <t>12.1</t>
  </si>
  <si>
    <t>12.2</t>
  </si>
  <si>
    <t>12.3</t>
  </si>
  <si>
    <t>12.4</t>
  </si>
  <si>
    <t>12.5</t>
  </si>
  <si>
    <t>12.6</t>
  </si>
  <si>
    <t>12.7</t>
  </si>
  <si>
    <t>12.8</t>
  </si>
  <si>
    <t>12.a</t>
  </si>
  <si>
    <t>12.b</t>
  </si>
  <si>
    <t>12.c</t>
  </si>
  <si>
    <t>13.1</t>
  </si>
  <si>
    <t>13.2</t>
  </si>
  <si>
    <t>13.3</t>
  </si>
  <si>
    <t>13.a</t>
  </si>
  <si>
    <t>13.b</t>
  </si>
  <si>
    <t>14.1</t>
  </si>
  <si>
    <t>14.2</t>
  </si>
  <si>
    <t>14.3</t>
  </si>
  <si>
    <t>14.4</t>
  </si>
  <si>
    <t>14.5</t>
  </si>
  <si>
    <t>14.6</t>
  </si>
  <si>
    <t>14.7</t>
  </si>
  <si>
    <t>14.a</t>
  </si>
  <si>
    <t>14.b</t>
  </si>
  <si>
    <t>14.c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</si>
  <si>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</si>
  <si>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</si>
  <si>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</si>
  <si>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</si>
  <si>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</si>
  <si>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</si>
  <si>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</si>
  <si>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</si>
  <si>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</si>
  <si>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15.a</t>
  </si>
  <si>
    <t>15.b</t>
  </si>
  <si>
    <t>15.c</t>
  </si>
  <si>
    <t>16.1</t>
  </si>
  <si>
    <t>16.2</t>
  </si>
  <si>
    <t>16.3</t>
  </si>
  <si>
    <t>16.4</t>
  </si>
  <si>
    <t>16.5</t>
  </si>
  <si>
    <t>16.6</t>
  </si>
  <si>
    <t>16.8</t>
  </si>
  <si>
    <t>16.9</t>
  </si>
  <si>
    <t>16.a</t>
  </si>
  <si>
    <t>16.b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</si>
  <si>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</si>
  <si>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</si>
  <si>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</si>
  <si>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</si>
  <si>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</si>
  <si>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</si>
  <si>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</si>
  <si>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</si>
  <si>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</si>
  <si>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</si>
  <si>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</si>
  <si>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</si>
  <si>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</si>
  <si>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</si>
  <si>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</si>
  <si>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</si>
  <si>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</si>
  <si>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</si>
  <si>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2-4-5-7-8-9-10-11-12-13-14-15</t>
  </si>
  <si>
    <t>12.8-</t>
  </si>
  <si>
    <t>12.5-</t>
  </si>
  <si>
    <t>Objetivo desarrollo sostenible</t>
  </si>
  <si>
    <t>Meta</t>
  </si>
  <si>
    <t>Suma aporte</t>
  </si>
  <si>
    <t>Aporte posible</t>
  </si>
  <si>
    <t xml:space="preserve">Objetivo </t>
  </si>
  <si>
    <t>Aporte potencial</t>
  </si>
  <si>
    <t>AC8</t>
  </si>
  <si>
    <t>ODS 1</t>
  </si>
  <si>
    <t>ODS2</t>
  </si>
  <si>
    <t>ODS3</t>
  </si>
  <si>
    <t>ODS4</t>
  </si>
  <si>
    <t>ODS5</t>
  </si>
  <si>
    <t>ODS 6</t>
  </si>
  <si>
    <t>ODS7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</si>
  <si>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</si>
  <si>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</si>
  <si>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</si>
  <si>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</si>
  <si>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</si>
  <si>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</si>
  <si>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</si>
  <si>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</si>
  <si>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</si>
  <si>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</si>
  <si>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Aporte porcentual</t>
  </si>
  <si>
    <t>ODS-1</t>
  </si>
  <si>
    <t>ODS-2</t>
  </si>
  <si>
    <t>ODS-3</t>
  </si>
  <si>
    <t>ODS-4</t>
  </si>
  <si>
    <t>ODS-5</t>
  </si>
  <si>
    <t>ODS-6</t>
  </si>
  <si>
    <t>ODS-7</t>
  </si>
  <si>
    <t>ODS-8</t>
  </si>
  <si>
    <t>ODS-9</t>
  </si>
  <si>
    <t>ODS-10</t>
  </si>
  <si>
    <t>ODS-11</t>
  </si>
  <si>
    <t>ODS-12</t>
  </si>
  <si>
    <t>ODS-13</t>
  </si>
  <si>
    <t>ODS-14</t>
  </si>
  <si>
    <t>ODS-15</t>
  </si>
  <si>
    <t>ODS-16</t>
  </si>
  <si>
    <t>ODS-17</t>
  </si>
  <si>
    <t/>
  </si>
  <si>
    <t>SUM of Suma aporte</t>
  </si>
  <si>
    <t>SUM of Aporte posible</t>
  </si>
  <si>
    <t>Total general</t>
  </si>
  <si>
    <t>Una o más unidades dedicadas</t>
  </si>
  <si>
    <t xml:space="preserve">UNAH </t>
  </si>
  <si>
    <t>Honduras</t>
  </si>
  <si>
    <t>Centroamerica</t>
  </si>
  <si>
    <t xml:space="preserve">Blvr suyapa Distrito Central </t>
  </si>
  <si>
    <t>Oziel Aaron Fernandez</t>
  </si>
  <si>
    <t>oziel.fernandez@unah.edu.hn</t>
  </si>
  <si>
    <t>La UNAH implementa  Gratuidad de la Matrícula a nivel nacional y dispone del Programa de Becas y Ayudas Estudiantiles que incluye becas socioeconómicas, de excelencia académica, y de apoyo a estudiantes con discapacidad, asegurando la permanencia.</t>
  </si>
  <si>
    <r>
      <t xml:space="preserve">Existen normativas para la admisión de estudiantes con discapacidad, y el </t>
    </r>
    <r>
      <rPr>
        <b/>
        <sz val="10"/>
        <color rgb="FF000000"/>
        <rFont val="Arial"/>
        <family val="2"/>
      </rPr>
      <t>Programa de Inclusión y Desarrollo Humano</t>
    </r>
    <r>
      <rPr>
        <sz val="10"/>
        <color rgb="FF000000"/>
        <rFont val="Arial"/>
        <family val="2"/>
      </rPr>
      <t xml:space="preserve"> promueve ajustes razonables y accesibilidad.</t>
    </r>
  </si>
  <si>
    <t>Se centra en programas diseñados para ayudar a los estudiantes matriculados a permanecer en la universidad y completar sus estudios (por ejemplo, tutoría, asesoramiento, mentoría).</t>
  </si>
  <si>
    <t>Se centra en el acceso para poblaciones vulnerables (por ejemplo, becas, ayuda financiera o cuotas especiales de admisión para estudiantes de bajos ingresos).</t>
  </si>
  <si>
    <t xml:space="preserve">Estudiantes que recibieron matrícula gratuita (gratuidad) . * </t>
  </si>
  <si>
    <t xml:space="preserve">La institución sí cumple  con el requisito de tener un Plan de Inclusión institucional que aborde los temas solicitados. </t>
  </si>
  <si>
    <t>Se realizó  actividad de concientización e inclusión , atraves de la socializacion de la Política de Inclusión y Equidad en la Educación Superior para la Cohesión Social (PIES-UNAH)</t>
  </si>
  <si>
    <t>Se cumple con este requisito. La institución cuenta con el plan y los protocolos específicos de género y diversidad sexual atraves de la oficina de Genero</t>
  </si>
  <si>
    <t>Se cumple con este requisito. se implementan y se  registraron las campañas requeridas en extensión/vinculación.</t>
  </si>
  <si>
    <t>se han  ejecutado  actividades concretas de concientización para la comunidad universitaria.</t>
  </si>
  <si>
    <t>existen documentos formal (programa) que integre la perspectiva de género en las actividades de extensión universitaria.</t>
  </si>
  <si>
    <t xml:space="preserve">Organización privada: Empresas, corporaciones o gremios del sector privado.
</t>
  </si>
  <si>
    <t xml:space="preserve">Entidad del estado: Ministerios, municipalidades, entes reguladores o agencias gubernamentales.
</t>
  </si>
  <si>
    <t xml:space="preserve">Institución de educación superior (IES): Otras universidades, escuelas técnicas o centros de investigación.
</t>
  </si>
  <si>
    <t>Organización de la Sociedad Civil u ONG: Fundaciones, asociaciones sin fines de lucro o grupos comunitarios.</t>
  </si>
  <si>
    <t>La universidad ha formalizado departamentos, dirección y comisiónes cuya función explícita sea la de articular y gestionar la participación en el diseño de políticas del Estado</t>
  </si>
  <si>
    <t>La institución no solo participa, sino que también mide, registra y evalúa formalmente el impacto de su participación en políticas públicas relacionadas con la sostenibilidad.</t>
  </si>
  <si>
    <t>si, la experiencia, el conocimiento y la investigación como universidad se han utilizado activamente en la creación de una política gubernamental durante el período de evaluación.</t>
  </si>
  <si>
    <t>Plan de Acción de Vinculación con el Medio de la UNAH es un componente esencial de su Plan Estratégico Institucional (PEI) y está gestionado por la Dirección de Vinculación Universidad-Sociedad (DVUS)</t>
  </si>
  <si>
    <t>si</t>
  </si>
  <si>
    <t>Se realizó la campaña "Semana Verde: Menos Plástico, Más Futuro"  con un alcance de 5,000 estudiantes a través de redes sociales y cartelería.</t>
  </si>
  <si>
    <t>Se llevó a cabo el "Eco-Foro Universitario" , donde participaron el Club de Reciclaje, la Iniciativa de Huertos Urbanos, y la Dirección de Infraestructura Verde.</t>
  </si>
  <si>
    <t>Existe el "Club de Voluntarios por la Sostenibilidad" (CVS), con 80 miembros activos. Su planificación semestral está formalizada y se reúne bimensualmente.</t>
  </si>
  <si>
    <t>El portal es [dominio].edu/sostenibilidad. Contiene noticias, proyectos, y una sección de recursos para la comunidad.</t>
  </si>
  <si>
    <t>El enlace directo se encuentra en el footer de la página principal institucional y como un banner rotativo en la sección de noticias.</t>
  </si>
  <si>
    <t>El correo masivo se envía anualmente en abril (Día de la Tierra). El correo llegó a 35,000 cuentas de estudiantes y contenía enlaces al portal y a la campaña.</t>
  </si>
  <si>
    <t>Se realizó la serie de 4 "Webinars de Sostenibilidad y Economía Circular" en el segundo semestre , con la participación de expertos de la ONU y ONG locales.</t>
  </si>
  <si>
    <t>Se ha incorporado un módulo de "Cultura Ambiental" en el curso introductorio a la universidad, que llega a 100% de los estudiantes de nuevo ingreso.</t>
  </si>
  <si>
    <t>Los resultados de la encuesta 2024 se difundieron en mayo de 2025 a través de: 1. Un resumen ejecutivo publicado en el portal de sostenibilidad. 2. Una presentación oficial ante el Consejo Universitario. 3. Una infografía enviada por correo masivo a estudiantes y docentes.</t>
  </si>
  <si>
    <t>Han participado 95 colaboradores no académicos en las diferentes ediciones del Diplomado/Programa en los últimos 3 años</t>
  </si>
  <si>
    <t>El primer taller del Certificado en EDS, realizado en mayo de 2025, contó con un total de 48 personas .</t>
  </si>
  <si>
    <t xml:space="preserve"> "Programa de Oficinas Verdes" (POV) fue aprobado por el Consejo Universitario en 2024. Su manual de procedimientos incluye las áreas de Energía, Agua, Residuos y Consumo Responsable, las cuales son compatibles con los lineamientos básicos de la Red Campus Sustentable.</t>
  </si>
  <si>
    <t>La UNAH cuenta con 9 campus distribuidos en las principales ciudades de Honduras:
UNAH Ciudad Universitaria (Tegucigalpa)
UNAH Cortés
UNAH Comayagua
UNAH Atlántida
UNAH Choluteca
UNAH Copán
UNAH Olancho
UNAH El Paraíso
UNAH Yoro</t>
  </si>
  <si>
    <t xml:space="preserve">UNAH 9 Campus </t>
  </si>
  <si>
    <t>Terrenos no construidos que cumplen función de espacios naturales, incluyendo jardines, parques y reservas dentro de los campus. (Dato de la Dirección de Infraestructura, basado en el Plan Maestro)</t>
  </si>
  <si>
    <t xml:space="preserve">Suma total de los metros cuadrados de todos los edificios permanentes y estructuras cubiertas en los campus considerados. </t>
  </si>
  <si>
    <t>Esta en proceso de construccion la Politica de sustentabilidad en el plan/estrategia institucional.</t>
  </si>
  <si>
    <t xml:space="preserve">plan o estrategia de sustentabilidad en desarrolllo </t>
  </si>
  <si>
    <r>
      <t xml:space="preserve">Número de estudiantes </t>
    </r>
    <r>
      <rPr>
        <b/>
        <sz val="10"/>
        <rFont val="Raleway"/>
      </rPr>
      <t>admitidos</t>
    </r>
    <r>
      <rPr>
        <sz val="10"/>
        <rFont val="Raleway"/>
      </rPr>
      <t>, durante el año evaluado, de programas de postgrado que incluyen la sustentabilidad en sus logros de aprendizaje u competencias de perfil de egreso.</t>
    </r>
  </si>
  <si>
    <r>
      <t xml:space="preserve">Un </t>
    </r>
    <r>
      <rPr>
        <b/>
        <sz val="10"/>
        <color rgb="FF000000"/>
        <rFont val="Raleway"/>
      </rPr>
      <t>sistema de generación de energía</t>
    </r>
    <r>
      <rPr>
        <sz val="10"/>
        <color rgb="FF000000"/>
        <rFont val="Raleway"/>
      </rPr>
      <t xml:space="preserve"> renovable que cubra al menos el 1% de su consumo total. </t>
    </r>
  </si>
  <si>
    <t xml:space="preserve">en curso </t>
  </si>
  <si>
    <t>Dato en elaboracion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</si>
</sst>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&quot;$&quot;#,##0"/>
    <numFmt numFmtId="169" formatCode="[$$]#,##0"/>
  </numFmts>
  <fonts count="78">
    <font>
      <sz val="10"/>
      <color rgb="FF000000"/>
      <name val="Arial"/>
    </font>
    <font>
      <sz val="10"/>
      <color rgb="FFFFFFFF"/>
      <name val="Raleway"/>
    </font>
    <font>
      <sz val="18"/>
      <color rgb="FFFFFFFF"/>
      <name val="Courier New"/>
      <family val="3"/>
    </font>
    <font>
      <b/>
      <sz val="10"/>
      <color rgb="FFFFFFFF"/>
      <name val="Raleway"/>
    </font>
    <font>
      <sz val="14"/>
      <name val="Raleway"/>
    </font>
    <font>
      <sz val="12"/>
      <name val="Raleway"/>
    </font>
    <font>
      <sz val="10"/>
      <name val="Arial"/>
      <family val="2"/>
    </font>
    <font>
      <sz val="10"/>
      <name val="Raleway"/>
    </font>
    <font>
      <sz val="10"/>
      <color rgb="FF000000"/>
      <name val="Raleway"/>
    </font>
    <font>
      <u/>
      <sz val="10"/>
      <color rgb="FF000000"/>
      <name val="Raleway"/>
    </font>
    <font>
      <b/>
      <sz val="10"/>
      <name val="Raleway"/>
    </font>
    <font>
      <u/>
      <sz val="10"/>
      <color rgb="FF000000"/>
      <name val="Raleway"/>
    </font>
    <font>
      <u/>
      <sz val="10"/>
      <color rgb="FF1155CC"/>
      <name val="Raleway"/>
    </font>
    <font>
      <sz val="10"/>
      <color rgb="FF000000"/>
      <name val="Arial"/>
      <family val="2"/>
    </font>
    <font>
      <u/>
      <sz val="10"/>
      <color rgb="FF000000"/>
      <name val="Raleway"/>
    </font>
    <font>
      <u/>
      <sz val="10"/>
      <color rgb="FF000000"/>
      <name val="Raleway"/>
    </font>
    <font>
      <u/>
      <sz val="10"/>
      <color rgb="FF1155CC"/>
      <name val="Raleway"/>
    </font>
    <font>
      <b/>
      <sz val="10"/>
      <color rgb="FF0000FF"/>
      <name val="Raleway"/>
    </font>
    <font>
      <b/>
      <u/>
      <sz val="10"/>
      <color rgb="FF1155CC"/>
      <name val="Raleway"/>
    </font>
    <font>
      <sz val="10"/>
      <name val="Arial"/>
      <family val="2"/>
    </font>
    <font>
      <i/>
      <sz val="10"/>
      <name val="Raleway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2"/>
      <name val="Raleway"/>
    </font>
    <font>
      <b/>
      <sz val="10"/>
      <name val="Arial"/>
      <family val="2"/>
    </font>
    <font>
      <sz val="10"/>
      <color rgb="FFF3F3F3"/>
      <name val="Raleway"/>
    </font>
    <font>
      <b/>
      <sz val="10"/>
      <name val="Raleway"/>
    </font>
    <font>
      <sz val="10"/>
      <name val="Raleway"/>
    </font>
    <font>
      <b/>
      <sz val="36"/>
      <color rgb="FF000000"/>
      <name val="Raleway"/>
    </font>
    <font>
      <b/>
      <sz val="6"/>
      <color rgb="FFFFFFFF"/>
      <name val="Raleway"/>
    </font>
    <font>
      <b/>
      <sz val="36"/>
      <color rgb="FF000000"/>
      <name val="Inconsolata"/>
    </font>
    <font>
      <b/>
      <sz val="11"/>
      <name val="Raleway"/>
    </font>
    <font>
      <sz val="9"/>
      <color rgb="FF20124D"/>
      <name val="Raleway"/>
    </font>
    <font>
      <sz val="9"/>
      <color rgb="FFFFFFFF"/>
      <name val="Raleway"/>
    </font>
    <font>
      <sz val="9"/>
      <color rgb="FF000000"/>
      <name val="Raleway"/>
    </font>
    <font>
      <sz val="9"/>
      <name val="Raleway"/>
    </font>
    <font>
      <sz val="6"/>
      <name val="Raleway"/>
    </font>
    <font>
      <b/>
      <sz val="6"/>
      <color rgb="FFCFE2F3"/>
      <name val="Raleway"/>
    </font>
    <font>
      <sz val="6"/>
      <name val="Arial"/>
      <family val="2"/>
    </font>
    <font>
      <sz val="10"/>
      <color rgb="FFFCE5CD"/>
      <name val="Raleway"/>
    </font>
    <font>
      <b/>
      <sz val="6"/>
      <color rgb="FFFCE5CD"/>
      <name val="Raleway"/>
    </font>
    <font>
      <b/>
      <sz val="6"/>
      <color rgb="FF000000"/>
      <name val="Raleway"/>
    </font>
    <font>
      <sz val="10"/>
      <color rgb="FFFCE5CD"/>
      <name val="Arial"/>
      <family val="2"/>
    </font>
    <font>
      <sz val="10"/>
      <color rgb="FFD9D2E9"/>
      <name val="Raleway"/>
    </font>
    <font>
      <b/>
      <sz val="6"/>
      <color rgb="FFD9D2E9"/>
      <name val="Raleway"/>
    </font>
    <font>
      <sz val="10"/>
      <color rgb="FFD9D2E9"/>
      <name val="Arial"/>
      <family val="2"/>
    </font>
    <font>
      <b/>
      <sz val="6"/>
      <color rgb="FFD9EAD3"/>
      <name val="Raleway"/>
    </font>
    <font>
      <b/>
      <sz val="6"/>
      <color rgb="FFD0E0E3"/>
      <name val="Raleway"/>
    </font>
    <font>
      <sz val="12"/>
      <color rgb="FFFFFFFF"/>
      <name val="Raleway"/>
    </font>
    <font>
      <b/>
      <sz val="10"/>
      <color rgb="FF000000"/>
      <name val="Raleway"/>
    </font>
    <font>
      <b/>
      <sz val="10"/>
      <color rgb="FF000000"/>
      <name val="Raleway"/>
    </font>
    <font>
      <sz val="6"/>
      <color rgb="FFF3F3F3"/>
      <name val="Raleway"/>
    </font>
    <font>
      <b/>
      <sz val="6"/>
      <color rgb="FFF3F3F3"/>
      <name val="Raleway"/>
    </font>
    <font>
      <sz val="10"/>
      <color rgb="FFEFEFEF"/>
      <name val="Raleway"/>
    </font>
    <font>
      <sz val="10"/>
      <color rgb="FF000000"/>
      <name val="Raleway"/>
    </font>
    <font>
      <sz val="11"/>
      <color rgb="FF000000"/>
      <name val="Raleway"/>
    </font>
    <font>
      <sz val="10"/>
      <color rgb="FFEFEFEF"/>
      <name val="Arial"/>
      <family val="2"/>
    </font>
    <font>
      <sz val="10"/>
      <color rgb="FFEFEFEF"/>
      <name val="Arial"/>
      <family val="2"/>
    </font>
    <font>
      <b/>
      <sz val="6"/>
      <color rgb="FFEFEFEF"/>
      <name val="Raleway"/>
    </font>
    <font>
      <sz val="10"/>
      <color rgb="FFEFEFEF"/>
      <name val="Raleway"/>
    </font>
    <font>
      <sz val="11"/>
      <color rgb="FF000000"/>
      <name val="Inconsolata"/>
    </font>
    <font>
      <sz val="9"/>
      <color rgb="FFF3F3F3"/>
      <name val="Raleway"/>
    </font>
    <font>
      <sz val="9"/>
      <color rgb="FFF3F3F3"/>
      <name val="Arial"/>
      <family val="2"/>
    </font>
    <font>
      <sz val="9"/>
      <color rgb="FFF3F3F3"/>
      <name val="Arial"/>
      <family val="2"/>
    </font>
    <font>
      <b/>
      <sz val="9"/>
      <color rgb="FF000000"/>
      <name val="Raleway"/>
    </font>
    <font>
      <sz val="10"/>
      <name val="Raleway, Arial"/>
    </font>
    <font>
      <u/>
      <sz val="10"/>
      <name val="Raleway, Arial"/>
    </font>
    <font>
      <sz val="10"/>
      <name val="Raleway,Arial"/>
    </font>
    <font>
      <b/>
      <sz val="10"/>
      <name val="Raleway,Arial"/>
    </font>
    <font>
      <sz val="10"/>
      <color rgb="FF000000"/>
      <name val="Raleway,Arial"/>
    </font>
    <font>
      <b/>
      <sz val="10"/>
      <color rgb="FF000000"/>
      <name val="Raleway,Arial"/>
    </font>
    <font>
      <sz val="10"/>
      <color rgb="FF000000"/>
      <name val="Raleway, sans-serif"/>
    </font>
    <font>
      <b/>
      <sz val="10"/>
      <color rgb="FF000000"/>
      <name val="Raleway, sans-serif"/>
    </font>
    <font>
      <b/>
      <sz val="10"/>
      <name val="Raleway, Arial"/>
    </font>
    <font>
      <sz val="10"/>
      <color theme="3" tint="0.79998168889431442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rgb="FF6FA8DC"/>
        <bgColor rgb="FF6FA8DC"/>
      </patternFill>
    </fill>
    <fill>
      <patternFill patternType="solid">
        <fgColor rgb="FFF1C232"/>
        <bgColor rgb="FFF1C232"/>
      </patternFill>
    </fill>
    <fill>
      <patternFill patternType="solid">
        <fgColor rgb="FF8E7CC3"/>
        <bgColor rgb="FF8E7CC3"/>
      </patternFill>
    </fill>
    <fill>
      <patternFill patternType="solid">
        <fgColor rgb="FF93C47D"/>
        <bgColor rgb="FF93C47D"/>
      </patternFill>
    </fill>
    <fill>
      <patternFill patternType="solid">
        <fgColor rgb="FF76A5AF"/>
        <bgColor rgb="FF76A5A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F9CB9C"/>
        <bgColor rgb="FFF9CB9C"/>
      </patternFill>
    </fill>
    <fill>
      <patternFill patternType="solid">
        <fgColor rgb="FFB4A7D6"/>
        <bgColor rgb="FFB4A7D6"/>
      </patternFill>
    </fill>
    <fill>
      <patternFill patternType="solid">
        <fgColor rgb="FFA2C4C9"/>
        <bgColor rgb="FFA2C4C9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073763"/>
        <bgColor rgb="FF073763"/>
      </patternFill>
    </fill>
    <fill>
      <patternFill patternType="solid">
        <fgColor rgb="FF0B5394"/>
        <bgColor rgb="FF0B5394"/>
      </patternFill>
    </fill>
    <fill>
      <patternFill patternType="solid">
        <fgColor rgb="FF3D85C6"/>
        <bgColor rgb="FF3D85C6"/>
      </patternFill>
    </fill>
    <fill>
      <patternFill patternType="solid">
        <fgColor rgb="FF1155CC"/>
        <bgColor rgb="FF1155CC"/>
      </patternFill>
    </fill>
    <fill>
      <patternFill patternType="solid">
        <fgColor rgb="FF3C78D8"/>
        <bgColor rgb="FF3C78D8"/>
      </patternFill>
    </fill>
    <fill>
      <patternFill patternType="solid">
        <fgColor rgb="FF6D9EEB"/>
        <bgColor rgb="FF6D9EEB"/>
      </patternFill>
    </fill>
    <fill>
      <patternFill patternType="solid">
        <fgColor rgb="FFA4C2F4"/>
        <bgColor rgb="FFA4C2F4"/>
      </patternFill>
    </fill>
    <fill>
      <patternFill patternType="solid">
        <fgColor rgb="FFFCE5CD"/>
        <bgColor rgb="FFFCE5CD"/>
      </patternFill>
    </fill>
    <fill>
      <patternFill patternType="solid">
        <fgColor rgb="FF660000"/>
        <bgColor rgb="FF660000"/>
      </patternFill>
    </fill>
    <fill>
      <patternFill patternType="solid">
        <fgColor rgb="FF990000"/>
        <bgColor rgb="FF990000"/>
      </patternFill>
    </fill>
    <fill>
      <patternFill patternType="solid">
        <fgColor rgb="FF783F04"/>
        <bgColor rgb="FF783F04"/>
      </patternFill>
    </fill>
    <fill>
      <patternFill patternType="solid">
        <fgColor rgb="FFB45F06"/>
        <bgColor rgb="FFB45F06"/>
      </patternFill>
    </fill>
    <fill>
      <patternFill patternType="solid">
        <fgColor rgb="FFE69138"/>
        <bgColor rgb="FFE69138"/>
      </patternFill>
    </fill>
    <fill>
      <patternFill patternType="solid">
        <fgColor rgb="FFDD7E6B"/>
        <bgColor rgb="FFDD7E6B"/>
      </patternFill>
    </fill>
    <fill>
      <patternFill patternType="solid">
        <fgColor rgb="FFE6B8AF"/>
        <bgColor rgb="FFE6B8AF"/>
      </patternFill>
    </fill>
    <fill>
      <patternFill patternType="solid">
        <fgColor rgb="FFD9D2E9"/>
        <bgColor rgb="FFD9D2E9"/>
      </patternFill>
    </fill>
    <fill>
      <patternFill patternType="solid">
        <fgColor rgb="FF20124D"/>
        <bgColor rgb="FF20124D"/>
      </patternFill>
    </fill>
    <fill>
      <patternFill patternType="solid">
        <fgColor rgb="FF351C75"/>
        <bgColor rgb="FF351C75"/>
      </patternFill>
    </fill>
    <fill>
      <patternFill patternType="solid">
        <fgColor rgb="FF741B47"/>
        <bgColor rgb="FF741B47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D9EAD3"/>
        <bgColor rgb="FFD9EAD3"/>
      </patternFill>
    </fill>
    <fill>
      <patternFill patternType="solid">
        <fgColor rgb="FF0C343D"/>
        <bgColor rgb="FF0C343D"/>
      </patternFill>
    </fill>
    <fill>
      <patternFill patternType="solid">
        <fgColor rgb="FF134F5C"/>
        <bgColor rgb="FF134F5C"/>
      </patternFill>
    </fill>
    <fill>
      <patternFill patternType="solid">
        <fgColor rgb="FF45818E"/>
        <bgColor rgb="FF45818E"/>
      </patternFill>
    </fill>
    <fill>
      <patternFill patternType="solid">
        <fgColor rgb="FF274E13"/>
        <bgColor rgb="FF274E13"/>
      </patternFill>
    </fill>
    <fill>
      <patternFill patternType="solid">
        <fgColor rgb="FF38761D"/>
        <bgColor rgb="FF38761D"/>
      </patternFill>
    </fill>
    <fill>
      <patternFill patternType="solid">
        <fgColor rgb="FF7F6000"/>
        <bgColor rgb="FF7F6000"/>
      </patternFill>
    </fill>
    <fill>
      <patternFill patternType="solid">
        <fgColor rgb="FFBF9000"/>
        <bgColor rgb="FFBF9000"/>
      </patternFill>
    </fill>
    <fill>
      <patternFill patternType="solid">
        <fgColor rgb="FFC9DAF8"/>
        <bgColor rgb="FFC9DAF8"/>
      </patternFill>
    </fill>
    <fill>
      <patternFill patternType="solid">
        <fgColor rgb="FF6AA84F"/>
        <bgColor rgb="FF6AA84F"/>
      </patternFill>
    </fill>
    <fill>
      <patternFill patternType="solid">
        <fgColor rgb="FF39D88C"/>
        <bgColor rgb="FF39D88C"/>
      </patternFill>
    </fill>
    <fill>
      <patternFill patternType="solid">
        <fgColor rgb="FFB7E1CD"/>
        <bgColor rgb="FFB7E1CD"/>
      </patternFill>
    </fill>
    <fill>
      <patternFill patternType="solid">
        <fgColor rgb="FFD0E0E3"/>
        <bgColor rgb="FFD0E0E3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A64D79"/>
        <bgColor rgb="FFA64D79"/>
      </patternFill>
    </fill>
    <fill>
      <patternFill patternType="solid">
        <fgColor rgb="FFF2AA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76" fillId="0" borderId="0" applyNumberFormat="0" applyFill="0" applyBorder="0" applyAlignment="0" applyProtection="0"/>
  </cellStyleXfs>
  <cellXfs count="79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4" borderId="0" xfId="0" applyFont="1" applyFill="1"/>
    <xf numFmtId="0" fontId="7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wrapText="1"/>
    </xf>
    <xf numFmtId="0" fontId="10" fillId="4" borderId="0" xfId="0" applyFont="1" applyFill="1"/>
    <xf numFmtId="0" fontId="13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7" fillId="4" borderId="0" xfId="0" applyFont="1" applyFill="1"/>
    <xf numFmtId="0" fontId="4" fillId="3" borderId="1" xfId="0" applyFont="1" applyFill="1" applyBorder="1"/>
    <xf numFmtId="0" fontId="5" fillId="3" borderId="2" xfId="0" applyFont="1" applyFill="1" applyBorder="1"/>
    <xf numFmtId="0" fontId="4" fillId="3" borderId="2" xfId="0" applyFont="1" applyFill="1" applyBorder="1"/>
    <xf numFmtId="0" fontId="6" fillId="3" borderId="2" xfId="0" applyFont="1" applyFill="1" applyBorder="1"/>
    <xf numFmtId="0" fontId="7" fillId="4" borderId="0" xfId="0" applyFont="1" applyFill="1" applyAlignment="1">
      <alignment vertical="top"/>
    </xf>
    <xf numFmtId="0" fontId="7" fillId="10" borderId="3" xfId="0" applyFont="1" applyFill="1" applyBorder="1" applyAlignment="1">
      <alignment vertical="top"/>
    </xf>
    <xf numFmtId="0" fontId="17" fillId="4" borderId="0" xfId="0" applyFont="1" applyFill="1" applyAlignment="1">
      <alignment horizontal="center" vertical="top"/>
    </xf>
    <xf numFmtId="0" fontId="7" fillId="11" borderId="3" xfId="0" applyFont="1" applyFill="1" applyBorder="1" applyAlignment="1">
      <alignment vertical="top"/>
    </xf>
    <xf numFmtId="0" fontId="7" fillId="4" borderId="0" xfId="0" applyFont="1" applyFill="1" applyAlignment="1">
      <alignment horizontal="center" vertical="top"/>
    </xf>
    <xf numFmtId="0" fontId="18" fillId="4" borderId="0" xfId="0" applyFont="1" applyFill="1" applyAlignment="1">
      <alignment horizontal="center" vertical="top"/>
    </xf>
    <xf numFmtId="0" fontId="7" fillId="4" borderId="0" xfId="0" applyFont="1" applyFill="1" applyAlignment="1">
      <alignment wrapText="1"/>
    </xf>
    <xf numFmtId="0" fontId="10" fillId="4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 wrapText="1"/>
    </xf>
    <xf numFmtId="0" fontId="19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0" fontId="19" fillId="4" borderId="0" xfId="0" applyFont="1" applyFill="1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3" fillId="2" borderId="0" xfId="0" applyFont="1" applyFill="1"/>
    <xf numFmtId="0" fontId="7" fillId="4" borderId="4" xfId="0" applyFont="1" applyFill="1" applyBorder="1"/>
    <xf numFmtId="0" fontId="7" fillId="11" borderId="4" xfId="0" applyFont="1" applyFill="1" applyBorder="1"/>
    <xf numFmtId="0" fontId="7" fillId="11" borderId="4" xfId="0" applyFont="1" applyFill="1" applyBorder="1" applyAlignment="1">
      <alignment wrapText="1"/>
    </xf>
    <xf numFmtId="0" fontId="7" fillId="11" borderId="4" xfId="0" applyFont="1" applyFill="1" applyBorder="1" applyAlignment="1">
      <alignment horizontal="center"/>
    </xf>
    <xf numFmtId="164" fontId="7" fillId="11" borderId="4" xfId="0" applyNumberFormat="1" applyFont="1" applyFill="1" applyBorder="1" applyAlignment="1">
      <alignment horizontal="center" wrapText="1"/>
    </xf>
    <xf numFmtId="0" fontId="10" fillId="11" borderId="4" xfId="0" applyFont="1" applyFill="1" applyBorder="1" applyAlignment="1">
      <alignment horizontal="left" vertical="center"/>
    </xf>
    <xf numFmtId="0" fontId="25" fillId="11" borderId="4" xfId="0" applyFont="1" applyFill="1" applyBorder="1" applyAlignment="1">
      <alignment horizontal="left" vertical="center"/>
    </xf>
    <xf numFmtId="0" fontId="6" fillId="11" borderId="4" xfId="0" applyFont="1" applyFill="1" applyBorder="1"/>
    <xf numFmtId="0" fontId="26" fillId="11" borderId="0" xfId="0" applyFont="1" applyFill="1"/>
    <xf numFmtId="0" fontId="7" fillId="11" borderId="0" xfId="0" applyFont="1" applyFill="1" applyAlignment="1">
      <alignment wrapText="1"/>
    </xf>
    <xf numFmtId="0" fontId="7" fillId="11" borderId="0" xfId="0" applyFont="1" applyFill="1" applyAlignment="1">
      <alignment horizontal="center"/>
    </xf>
    <xf numFmtId="0" fontId="7" fillId="11" borderId="0" xfId="0" applyFont="1" applyFill="1" applyAlignment="1">
      <alignment horizontal="center" wrapText="1"/>
    </xf>
    <xf numFmtId="164" fontId="7" fillId="11" borderId="0" xfId="0" applyNumberFormat="1" applyFont="1" applyFill="1" applyAlignment="1">
      <alignment horizontal="center" wrapText="1"/>
    </xf>
    <xf numFmtId="0" fontId="6" fillId="11" borderId="0" xfId="0" applyFont="1" applyFill="1"/>
    <xf numFmtId="0" fontId="23" fillId="11" borderId="0" xfId="0" applyFont="1" applyFill="1"/>
    <xf numFmtId="0" fontId="27" fillId="12" borderId="7" xfId="0" applyFont="1" applyFill="1" applyBorder="1" applyAlignment="1">
      <alignment horizontal="left" wrapText="1"/>
    </xf>
    <xf numFmtId="0" fontId="28" fillId="0" borderId="7" xfId="0" applyFont="1" applyBorder="1" applyAlignment="1">
      <alignment horizontal="center" wrapText="1"/>
    </xf>
    <xf numFmtId="164" fontId="28" fillId="11" borderId="8" xfId="0" applyNumberFormat="1" applyFont="1" applyFill="1" applyBorder="1" applyAlignment="1">
      <alignment horizontal="center" wrapText="1"/>
    </xf>
    <xf numFmtId="164" fontId="7" fillId="11" borderId="7" xfId="0" applyNumberFormat="1" applyFont="1" applyFill="1" applyBorder="1" applyAlignment="1">
      <alignment horizontal="center" wrapText="1"/>
    </xf>
    <xf numFmtId="0" fontId="27" fillId="13" borderId="9" xfId="0" applyFont="1" applyFill="1" applyBorder="1" applyAlignment="1">
      <alignment horizontal="left" wrapText="1"/>
    </xf>
    <xf numFmtId="0" fontId="28" fillId="0" borderId="9" xfId="0" applyFont="1" applyBorder="1" applyAlignment="1">
      <alignment horizontal="center" wrapText="1"/>
    </xf>
    <xf numFmtId="164" fontId="28" fillId="11" borderId="10" xfId="0" applyNumberFormat="1" applyFont="1" applyFill="1" applyBorder="1" applyAlignment="1">
      <alignment horizontal="center" wrapText="1"/>
    </xf>
    <xf numFmtId="164" fontId="7" fillId="11" borderId="9" xfId="0" applyNumberFormat="1" applyFont="1" applyFill="1" applyBorder="1" applyAlignment="1">
      <alignment horizontal="center" wrapText="1"/>
    </xf>
    <xf numFmtId="0" fontId="27" fillId="14" borderId="9" xfId="0" applyFont="1" applyFill="1" applyBorder="1" applyAlignment="1">
      <alignment horizontal="left" wrapText="1"/>
    </xf>
    <xf numFmtId="2" fontId="28" fillId="0" borderId="9" xfId="0" applyNumberFormat="1" applyFont="1" applyBorder="1" applyAlignment="1">
      <alignment horizontal="center" wrapText="1"/>
    </xf>
    <xf numFmtId="0" fontId="27" fillId="8" borderId="9" xfId="0" applyFont="1" applyFill="1" applyBorder="1" applyAlignment="1">
      <alignment horizontal="left" wrapText="1"/>
    </xf>
    <xf numFmtId="0" fontId="27" fillId="15" borderId="11" xfId="0" applyFont="1" applyFill="1" applyBorder="1" applyAlignment="1">
      <alignment horizontal="left" wrapText="1"/>
    </xf>
    <xf numFmtId="0" fontId="28" fillId="0" borderId="11" xfId="0" applyFont="1" applyBorder="1" applyAlignment="1">
      <alignment horizontal="center" wrapText="1"/>
    </xf>
    <xf numFmtId="164" fontId="28" fillId="11" borderId="12" xfId="0" applyNumberFormat="1" applyFont="1" applyFill="1" applyBorder="1" applyAlignment="1">
      <alignment horizontal="center" wrapText="1"/>
    </xf>
    <xf numFmtId="164" fontId="7" fillId="11" borderId="11" xfId="0" applyNumberFormat="1" applyFont="1" applyFill="1" applyBorder="1" applyAlignment="1">
      <alignment horizontal="center" wrapText="1"/>
    </xf>
    <xf numFmtId="0" fontId="30" fillId="11" borderId="0" xfId="0" applyFont="1" applyFill="1" applyAlignment="1">
      <alignment horizontal="right"/>
    </xf>
    <xf numFmtId="0" fontId="30" fillId="11" borderId="0" xfId="0" applyFont="1" applyFill="1" applyAlignment="1">
      <alignment horizontal="right" wrapText="1"/>
    </xf>
    <xf numFmtId="164" fontId="30" fillId="11" borderId="0" xfId="0" applyNumberFormat="1" applyFont="1" applyFill="1" applyAlignment="1">
      <alignment horizontal="center" vertical="center"/>
    </xf>
    <xf numFmtId="164" fontId="31" fillId="4" borderId="6" xfId="0" applyNumberFormat="1" applyFont="1" applyFill="1" applyBorder="1" applyAlignment="1">
      <alignment horizontal="center" vertical="center"/>
    </xf>
    <xf numFmtId="0" fontId="3" fillId="11" borderId="0" xfId="0" applyFont="1" applyFill="1" applyAlignment="1">
      <alignment horizontal="right"/>
    </xf>
    <xf numFmtId="164" fontId="3" fillId="11" borderId="0" xfId="0" applyNumberFormat="1" applyFont="1" applyFill="1" applyAlignment="1">
      <alignment horizontal="center" wrapText="1"/>
    </xf>
    <xf numFmtId="0" fontId="8" fillId="4" borderId="6" xfId="0" applyFont="1" applyFill="1" applyBorder="1"/>
    <xf numFmtId="0" fontId="7" fillId="11" borderId="0" xfId="0" applyFont="1" applyFill="1"/>
    <xf numFmtId="0" fontId="7" fillId="16" borderId="4" xfId="0" applyFont="1" applyFill="1" applyBorder="1"/>
    <xf numFmtId="0" fontId="24" fillId="16" borderId="4" xfId="0" applyFont="1" applyFill="1" applyBorder="1" applyAlignment="1">
      <alignment vertical="center"/>
    </xf>
    <xf numFmtId="0" fontId="24" fillId="16" borderId="4" xfId="0" applyFont="1" applyFill="1" applyBorder="1"/>
    <xf numFmtId="0" fontId="24" fillId="16" borderId="4" xfId="0" applyFont="1" applyFill="1" applyBorder="1" applyAlignment="1">
      <alignment wrapText="1"/>
    </xf>
    <xf numFmtId="0" fontId="7" fillId="16" borderId="4" xfId="0" applyFont="1" applyFill="1" applyBorder="1" applyAlignment="1">
      <alignment horizontal="center"/>
    </xf>
    <xf numFmtId="164" fontId="7" fillId="16" borderId="4" xfId="0" applyNumberFormat="1" applyFont="1" applyFill="1" applyBorder="1" applyAlignment="1">
      <alignment horizontal="center" wrapText="1"/>
    </xf>
    <xf numFmtId="0" fontId="10" fillId="16" borderId="4" xfId="0" applyFont="1" applyFill="1" applyBorder="1" applyAlignment="1">
      <alignment horizontal="left"/>
    </xf>
    <xf numFmtId="0" fontId="25" fillId="16" borderId="4" xfId="0" applyFont="1" applyFill="1" applyBorder="1" applyAlignment="1">
      <alignment horizontal="left"/>
    </xf>
    <xf numFmtId="0" fontId="7" fillId="16" borderId="4" xfId="0" applyFont="1" applyFill="1" applyBorder="1" applyAlignment="1">
      <alignment horizontal="left"/>
    </xf>
    <xf numFmtId="0" fontId="6" fillId="16" borderId="4" xfId="0" applyFont="1" applyFill="1" applyBorder="1"/>
    <xf numFmtId="0" fontId="7" fillId="17" borderId="13" xfId="0" applyFont="1" applyFill="1" applyBorder="1"/>
    <xf numFmtId="0" fontId="32" fillId="17" borderId="4" xfId="0" applyFont="1" applyFill="1" applyBorder="1"/>
    <xf numFmtId="0" fontId="24" fillId="17" borderId="4" xfId="0" applyFont="1" applyFill="1" applyBorder="1"/>
    <xf numFmtId="0" fontId="24" fillId="17" borderId="4" xfId="0" applyFont="1" applyFill="1" applyBorder="1" applyAlignment="1">
      <alignment wrapText="1"/>
    </xf>
    <xf numFmtId="0" fontId="7" fillId="17" borderId="4" xfId="0" applyFont="1" applyFill="1" applyBorder="1" applyAlignment="1">
      <alignment horizontal="center"/>
    </xf>
    <xf numFmtId="164" fontId="7" fillId="17" borderId="4" xfId="0" applyNumberFormat="1" applyFont="1" applyFill="1" applyBorder="1" applyAlignment="1">
      <alignment horizontal="center" wrapText="1"/>
    </xf>
    <xf numFmtId="0" fontId="10" fillId="17" borderId="4" xfId="0" applyFont="1" applyFill="1" applyBorder="1" applyAlignment="1">
      <alignment horizontal="left"/>
    </xf>
    <xf numFmtId="0" fontId="25" fillId="17" borderId="4" xfId="0" applyFont="1" applyFill="1" applyBorder="1" applyAlignment="1">
      <alignment horizontal="left"/>
    </xf>
    <xf numFmtId="0" fontId="7" fillId="17" borderId="4" xfId="0" applyFont="1" applyFill="1" applyBorder="1" applyAlignment="1">
      <alignment horizontal="left"/>
    </xf>
    <xf numFmtId="0" fontId="6" fillId="17" borderId="4" xfId="0" applyFont="1" applyFill="1" applyBorder="1"/>
    <xf numFmtId="0" fontId="6" fillId="17" borderId="5" xfId="0" applyFont="1" applyFill="1" applyBorder="1"/>
    <xf numFmtId="0" fontId="7" fillId="17" borderId="14" xfId="0" applyFont="1" applyFill="1" applyBorder="1"/>
    <xf numFmtId="0" fontId="7" fillId="17" borderId="15" xfId="0" applyFont="1" applyFill="1" applyBorder="1" applyAlignment="1">
      <alignment horizontal="center"/>
    </xf>
    <xf numFmtId="0" fontId="7" fillId="17" borderId="15" xfId="0" applyFont="1" applyFill="1" applyBorder="1" applyAlignment="1">
      <alignment horizontal="center" wrapText="1"/>
    </xf>
    <xf numFmtId="0" fontId="8" fillId="17" borderId="15" xfId="0" applyFont="1" applyFill="1" applyBorder="1" applyAlignment="1">
      <alignment horizontal="center"/>
    </xf>
    <xf numFmtId="0" fontId="8" fillId="17" borderId="15" xfId="0" applyFont="1" applyFill="1" applyBorder="1" applyAlignment="1">
      <alignment horizontal="center" wrapText="1"/>
    </xf>
    <xf numFmtId="164" fontId="8" fillId="17" borderId="15" xfId="0" applyNumberFormat="1" applyFont="1" applyFill="1" applyBorder="1" applyAlignment="1">
      <alignment horizontal="center" wrapText="1"/>
    </xf>
    <xf numFmtId="0" fontId="6" fillId="17" borderId="0" xfId="0" applyFont="1" applyFill="1"/>
    <xf numFmtId="0" fontId="6" fillId="17" borderId="6" xfId="0" applyFont="1" applyFill="1" applyBorder="1"/>
    <xf numFmtId="0" fontId="33" fillId="17" borderId="0" xfId="0" applyFont="1" applyFill="1" applyAlignment="1">
      <alignment vertical="center" wrapText="1"/>
    </xf>
    <xf numFmtId="0" fontId="34" fillId="18" borderId="0" xfId="0" applyFont="1" applyFill="1" applyAlignment="1">
      <alignment horizontal="center" vertical="center"/>
    </xf>
    <xf numFmtId="0" fontId="35" fillId="17" borderId="0" xfId="0" applyFont="1" applyFill="1" applyAlignment="1">
      <alignment horizontal="left" vertical="center" wrapText="1"/>
    </xf>
    <xf numFmtId="0" fontId="35" fillId="17" borderId="0" xfId="0" applyFont="1" applyFill="1" applyAlignment="1">
      <alignment horizontal="center" vertical="center"/>
    </xf>
    <xf numFmtId="164" fontId="35" fillId="17" borderId="16" xfId="0" applyNumberFormat="1" applyFont="1" applyFill="1" applyBorder="1" applyAlignment="1">
      <alignment horizontal="center" vertical="center"/>
    </xf>
    <xf numFmtId="164" fontId="35" fillId="17" borderId="0" xfId="0" applyNumberFormat="1" applyFont="1" applyFill="1" applyAlignment="1">
      <alignment horizontal="center" vertical="center" wrapText="1"/>
    </xf>
    <xf numFmtId="0" fontId="34" fillId="19" borderId="17" xfId="0" applyFont="1" applyFill="1" applyBorder="1" applyAlignment="1">
      <alignment horizontal="center" vertical="center"/>
    </xf>
    <xf numFmtId="0" fontId="36" fillId="17" borderId="17" xfId="0" applyFont="1" applyFill="1" applyBorder="1" applyAlignment="1">
      <alignment horizontal="left" vertical="center" wrapText="1"/>
    </xf>
    <xf numFmtId="2" fontId="35" fillId="17" borderId="17" xfId="0" applyNumberFormat="1" applyFont="1" applyFill="1" applyBorder="1" applyAlignment="1">
      <alignment horizontal="center" vertical="center"/>
    </xf>
    <xf numFmtId="164" fontId="35" fillId="17" borderId="0" xfId="0" applyNumberFormat="1" applyFont="1" applyFill="1" applyAlignment="1">
      <alignment horizontal="center" vertical="center"/>
    </xf>
    <xf numFmtId="164" fontId="35" fillId="17" borderId="17" xfId="0" applyNumberFormat="1" applyFont="1" applyFill="1" applyBorder="1" applyAlignment="1">
      <alignment horizontal="center" vertical="center" wrapText="1"/>
    </xf>
    <xf numFmtId="0" fontId="6" fillId="0" borderId="16" xfId="0" applyFont="1" applyBorder="1"/>
    <xf numFmtId="0" fontId="34" fillId="20" borderId="16" xfId="0" applyFont="1" applyFill="1" applyBorder="1" applyAlignment="1">
      <alignment horizontal="center" vertical="center"/>
    </xf>
    <xf numFmtId="0" fontId="36" fillId="17" borderId="16" xfId="0" applyFont="1" applyFill="1" applyBorder="1" applyAlignment="1">
      <alignment horizontal="left" vertical="center" wrapText="1"/>
    </xf>
    <xf numFmtId="2" fontId="35" fillId="17" borderId="16" xfId="0" applyNumberFormat="1" applyFont="1" applyFill="1" applyBorder="1" applyAlignment="1">
      <alignment horizontal="center" vertical="center"/>
    </xf>
    <xf numFmtId="164" fontId="35" fillId="17" borderId="16" xfId="0" applyNumberFormat="1" applyFont="1" applyFill="1" applyBorder="1" applyAlignment="1">
      <alignment horizontal="center" vertical="center" wrapText="1"/>
    </xf>
    <xf numFmtId="0" fontId="36" fillId="17" borderId="16" xfId="0" applyFont="1" applyFill="1" applyBorder="1" applyAlignment="1">
      <alignment vertical="center" wrapText="1"/>
    </xf>
    <xf numFmtId="0" fontId="34" fillId="5" borderId="0" xfId="0" applyFont="1" applyFill="1" applyAlignment="1">
      <alignment horizontal="center" vertical="center"/>
    </xf>
    <xf numFmtId="0" fontId="35" fillId="17" borderId="16" xfId="0" applyFont="1" applyFill="1" applyBorder="1" applyAlignment="1">
      <alignment horizontal="center" vertical="center"/>
    </xf>
    <xf numFmtId="0" fontId="34" fillId="21" borderId="0" xfId="0" applyFont="1" applyFill="1" applyAlignment="1">
      <alignment horizontal="center" vertical="center"/>
    </xf>
    <xf numFmtId="0" fontId="36" fillId="17" borderId="0" xfId="0" applyFont="1" applyFill="1" applyAlignment="1">
      <alignment horizontal="left" vertical="center" wrapText="1"/>
    </xf>
    <xf numFmtId="0" fontId="34" fillId="22" borderId="0" xfId="0" applyFont="1" applyFill="1" applyAlignment="1">
      <alignment horizontal="center" vertical="center"/>
    </xf>
    <xf numFmtId="0" fontId="34" fillId="23" borderId="0" xfId="0" applyFont="1" applyFill="1" applyAlignment="1">
      <alignment horizontal="center" vertical="center"/>
    </xf>
    <xf numFmtId="0" fontId="34" fillId="24" borderId="15" xfId="0" applyFont="1" applyFill="1" applyBorder="1" applyAlignment="1">
      <alignment horizontal="center" vertical="center"/>
    </xf>
    <xf numFmtId="0" fontId="36" fillId="17" borderId="15" xfId="0" applyFont="1" applyFill="1" applyBorder="1" applyAlignment="1">
      <alignment horizontal="left" vertical="center" wrapText="1"/>
    </xf>
    <xf numFmtId="0" fontId="35" fillId="17" borderId="15" xfId="0" applyFont="1" applyFill="1" applyBorder="1" applyAlignment="1">
      <alignment horizontal="center" vertical="center"/>
    </xf>
    <xf numFmtId="164" fontId="35" fillId="17" borderId="15" xfId="0" applyNumberFormat="1" applyFont="1" applyFill="1" applyBorder="1" applyAlignment="1">
      <alignment horizontal="center" vertical="center"/>
    </xf>
    <xf numFmtId="164" fontId="35" fillId="17" borderId="15" xfId="0" applyNumberFormat="1" applyFont="1" applyFill="1" applyBorder="1" applyAlignment="1">
      <alignment horizontal="center" vertical="center" wrapText="1"/>
    </xf>
    <xf numFmtId="0" fontId="37" fillId="17" borderId="14" xfId="0" applyFont="1" applyFill="1" applyBorder="1"/>
    <xf numFmtId="0" fontId="38" fillId="17" borderId="0" xfId="0" applyFont="1" applyFill="1" applyAlignment="1">
      <alignment horizontal="right"/>
    </xf>
    <xf numFmtId="0" fontId="38" fillId="17" borderId="0" xfId="0" applyFont="1" applyFill="1" applyAlignment="1">
      <alignment horizontal="right" wrapText="1"/>
    </xf>
    <xf numFmtId="164" fontId="38" fillId="17" borderId="0" xfId="0" applyNumberFormat="1" applyFont="1" applyFill="1" applyAlignment="1">
      <alignment horizontal="center" vertical="center"/>
    </xf>
    <xf numFmtId="0" fontId="39" fillId="17" borderId="0" xfId="0" applyFont="1" applyFill="1"/>
    <xf numFmtId="0" fontId="39" fillId="17" borderId="6" xfId="0" applyFont="1" applyFill="1" applyBorder="1"/>
    <xf numFmtId="0" fontId="10" fillId="17" borderId="0" xfId="0" applyFont="1" applyFill="1" applyAlignment="1">
      <alignment horizontal="right"/>
    </xf>
    <xf numFmtId="0" fontId="10" fillId="17" borderId="0" xfId="0" applyFont="1" applyFill="1" applyAlignment="1">
      <alignment horizontal="right" wrapText="1"/>
    </xf>
    <xf numFmtId="164" fontId="10" fillId="17" borderId="0" xfId="0" applyNumberFormat="1" applyFont="1" applyFill="1" applyAlignment="1">
      <alignment horizontal="center" vertical="center"/>
    </xf>
    <xf numFmtId="0" fontId="24" fillId="17" borderId="0" xfId="0" applyFont="1" applyFill="1"/>
    <xf numFmtId="0" fontId="24" fillId="17" borderId="0" xfId="0" applyFont="1" applyFill="1" applyAlignment="1">
      <alignment wrapText="1"/>
    </xf>
    <xf numFmtId="0" fontId="7" fillId="17" borderId="0" xfId="0" applyFont="1" applyFill="1" applyAlignment="1">
      <alignment horizontal="center"/>
    </xf>
    <xf numFmtId="164" fontId="7" fillId="17" borderId="0" xfId="0" applyNumberFormat="1" applyFont="1" applyFill="1" applyAlignment="1">
      <alignment horizontal="center" wrapText="1"/>
    </xf>
    <xf numFmtId="0" fontId="7" fillId="25" borderId="13" xfId="0" applyFont="1" applyFill="1" applyBorder="1"/>
    <xf numFmtId="0" fontId="24" fillId="25" borderId="4" xfId="0" applyFont="1" applyFill="1" applyBorder="1"/>
    <xf numFmtId="0" fontId="24" fillId="25" borderId="4" xfId="0" applyFont="1" applyFill="1" applyBorder="1" applyAlignment="1">
      <alignment wrapText="1"/>
    </xf>
    <xf numFmtId="0" fontId="7" fillId="25" borderId="4" xfId="0" applyFont="1" applyFill="1" applyBorder="1" applyAlignment="1">
      <alignment horizontal="center"/>
    </xf>
    <xf numFmtId="164" fontId="7" fillId="25" borderId="4" xfId="0" applyNumberFormat="1" applyFont="1" applyFill="1" applyBorder="1" applyAlignment="1">
      <alignment horizontal="center" wrapText="1"/>
    </xf>
    <xf numFmtId="0" fontId="10" fillId="25" borderId="4" xfId="0" applyFont="1" applyFill="1" applyBorder="1" applyAlignment="1">
      <alignment horizontal="left"/>
    </xf>
    <xf numFmtId="0" fontId="25" fillId="25" borderId="4" xfId="0" applyFont="1" applyFill="1" applyBorder="1" applyAlignment="1">
      <alignment horizontal="left"/>
    </xf>
    <xf numFmtId="0" fontId="6" fillId="25" borderId="4" xfId="0" applyFont="1" applyFill="1" applyBorder="1"/>
    <xf numFmtId="0" fontId="6" fillId="25" borderId="5" xfId="0" applyFont="1" applyFill="1" applyBorder="1"/>
    <xf numFmtId="0" fontId="7" fillId="25" borderId="14" xfId="0" applyFont="1" applyFill="1" applyBorder="1"/>
    <xf numFmtId="0" fontId="7" fillId="25" borderId="15" xfId="0" applyFont="1" applyFill="1" applyBorder="1" applyAlignment="1">
      <alignment horizontal="center"/>
    </xf>
    <xf numFmtId="0" fontId="7" fillId="25" borderId="15" xfId="0" applyFont="1" applyFill="1" applyBorder="1" applyAlignment="1">
      <alignment horizontal="center" wrapText="1"/>
    </xf>
    <xf numFmtId="164" fontId="7" fillId="25" borderId="15" xfId="0" applyNumberFormat="1" applyFont="1" applyFill="1" applyBorder="1" applyAlignment="1">
      <alignment horizontal="center" wrapText="1"/>
    </xf>
    <xf numFmtId="0" fontId="6" fillId="25" borderId="0" xfId="0" applyFont="1" applyFill="1"/>
    <xf numFmtId="0" fontId="6" fillId="25" borderId="6" xfId="0" applyFont="1" applyFill="1" applyBorder="1"/>
    <xf numFmtId="0" fontId="34" fillId="26" borderId="0" xfId="0" applyFont="1" applyFill="1" applyAlignment="1">
      <alignment horizontal="center" vertical="center"/>
    </xf>
    <xf numFmtId="0" fontId="36" fillId="25" borderId="0" xfId="0" applyFont="1" applyFill="1" applyAlignment="1">
      <alignment horizontal="left" vertical="center" wrapText="1"/>
    </xf>
    <xf numFmtId="2" fontId="36" fillId="25" borderId="0" xfId="0" applyNumberFormat="1" applyFont="1" applyFill="1" applyAlignment="1">
      <alignment horizontal="center" vertical="center"/>
    </xf>
    <xf numFmtId="164" fontId="36" fillId="25" borderId="0" xfId="0" applyNumberFormat="1" applyFont="1" applyFill="1" applyAlignment="1">
      <alignment horizontal="center" vertical="center"/>
    </xf>
    <xf numFmtId="4" fontId="36" fillId="25" borderId="0" xfId="0" applyNumberFormat="1" applyFont="1" applyFill="1" applyAlignment="1">
      <alignment horizontal="center" vertical="center" wrapText="1"/>
    </xf>
    <xf numFmtId="0" fontId="34" fillId="27" borderId="16" xfId="0" applyFont="1" applyFill="1" applyBorder="1" applyAlignment="1">
      <alignment horizontal="center" vertical="center"/>
    </xf>
    <xf numFmtId="0" fontId="36" fillId="25" borderId="16" xfId="0" applyFont="1" applyFill="1" applyBorder="1" applyAlignment="1">
      <alignment horizontal="left" vertical="center" wrapText="1"/>
    </xf>
    <xf numFmtId="2" fontId="36" fillId="25" borderId="16" xfId="0" applyNumberFormat="1" applyFont="1" applyFill="1" applyBorder="1" applyAlignment="1">
      <alignment horizontal="center" vertical="center"/>
    </xf>
    <xf numFmtId="164" fontId="36" fillId="25" borderId="16" xfId="0" applyNumberFormat="1" applyFont="1" applyFill="1" applyBorder="1" applyAlignment="1">
      <alignment horizontal="center" vertical="center"/>
    </xf>
    <xf numFmtId="4" fontId="36" fillId="25" borderId="16" xfId="0" applyNumberFormat="1" applyFont="1" applyFill="1" applyBorder="1" applyAlignment="1">
      <alignment horizontal="center" vertical="center" wrapText="1"/>
    </xf>
    <xf numFmtId="0" fontId="34" fillId="28" borderId="0" xfId="0" applyFont="1" applyFill="1" applyAlignment="1">
      <alignment horizontal="center" vertical="center"/>
    </xf>
    <xf numFmtId="0" fontId="36" fillId="25" borderId="0" xfId="0" applyFont="1" applyFill="1" applyAlignment="1">
      <alignment wrapText="1"/>
    </xf>
    <xf numFmtId="0" fontId="34" fillId="29" borderId="0" xfId="0" applyFont="1" applyFill="1" applyAlignment="1">
      <alignment horizontal="center" vertical="center"/>
    </xf>
    <xf numFmtId="0" fontId="34" fillId="30" borderId="16" xfId="0" applyFont="1" applyFill="1" applyBorder="1" applyAlignment="1">
      <alignment horizontal="center" vertical="center"/>
    </xf>
    <xf numFmtId="0" fontId="36" fillId="25" borderId="16" xfId="0" applyFont="1" applyFill="1" applyBorder="1" applyAlignment="1">
      <alignment wrapText="1"/>
    </xf>
    <xf numFmtId="0" fontId="34" fillId="31" borderId="0" xfId="0" applyFont="1" applyFill="1" applyAlignment="1">
      <alignment horizontal="center" vertical="center"/>
    </xf>
    <xf numFmtId="0" fontId="34" fillId="32" borderId="15" xfId="0" applyFont="1" applyFill="1" applyBorder="1" applyAlignment="1">
      <alignment horizontal="center" vertical="center"/>
    </xf>
    <xf numFmtId="0" fontId="36" fillId="25" borderId="15" xfId="0" applyFont="1" applyFill="1" applyBorder="1" applyAlignment="1">
      <alignment horizontal="left" vertical="center" wrapText="1"/>
    </xf>
    <xf numFmtId="2" fontId="36" fillId="25" borderId="15" xfId="0" applyNumberFormat="1" applyFont="1" applyFill="1" applyBorder="1" applyAlignment="1">
      <alignment horizontal="center" vertical="center"/>
    </xf>
    <xf numFmtId="164" fontId="36" fillId="25" borderId="15" xfId="0" applyNumberFormat="1" applyFont="1" applyFill="1" applyBorder="1" applyAlignment="1">
      <alignment horizontal="center" vertical="center"/>
    </xf>
    <xf numFmtId="4" fontId="36" fillId="25" borderId="15" xfId="0" applyNumberFormat="1" applyFont="1" applyFill="1" applyBorder="1" applyAlignment="1">
      <alignment horizontal="center" vertical="center" wrapText="1"/>
    </xf>
    <xf numFmtId="0" fontId="40" fillId="25" borderId="14" xfId="0" applyFont="1" applyFill="1" applyBorder="1"/>
    <xf numFmtId="0" fontId="41" fillId="25" borderId="0" xfId="0" applyFont="1" applyFill="1" applyAlignment="1">
      <alignment horizontal="right"/>
    </xf>
    <xf numFmtId="0" fontId="41" fillId="25" borderId="0" xfId="0" applyFont="1" applyFill="1" applyAlignment="1">
      <alignment horizontal="right" wrapText="1"/>
    </xf>
    <xf numFmtId="0" fontId="42" fillId="25" borderId="0" xfId="0" applyFont="1" applyFill="1" applyAlignment="1">
      <alignment horizontal="right" wrapText="1"/>
    </xf>
    <xf numFmtId="4" fontId="41" fillId="25" borderId="0" xfId="0" applyNumberFormat="1" applyFont="1" applyFill="1" applyAlignment="1">
      <alignment horizontal="center" vertical="center"/>
    </xf>
    <xf numFmtId="0" fontId="43" fillId="25" borderId="0" xfId="0" applyFont="1" applyFill="1"/>
    <xf numFmtId="0" fontId="43" fillId="25" borderId="6" xfId="0" applyFont="1" applyFill="1" applyBorder="1"/>
    <xf numFmtId="0" fontId="10" fillId="25" borderId="0" xfId="0" applyFont="1" applyFill="1" applyAlignment="1">
      <alignment horizontal="right"/>
    </xf>
    <xf numFmtId="0" fontId="10" fillId="25" borderId="0" xfId="0" applyFont="1" applyFill="1" applyAlignment="1">
      <alignment horizontal="right" wrapText="1"/>
    </xf>
    <xf numFmtId="164" fontId="10" fillId="25" borderId="0" xfId="0" applyNumberFormat="1" applyFont="1" applyFill="1" applyAlignment="1">
      <alignment horizontal="center" vertical="center"/>
    </xf>
    <xf numFmtId="0" fontId="24" fillId="25" borderId="0" xfId="0" applyFont="1" applyFill="1"/>
    <xf numFmtId="0" fontId="24" fillId="25" borderId="0" xfId="0" applyFont="1" applyFill="1" applyAlignment="1">
      <alignment wrapText="1"/>
    </xf>
    <xf numFmtId="0" fontId="7" fillId="25" borderId="0" xfId="0" applyFont="1" applyFill="1" applyAlignment="1">
      <alignment horizontal="center"/>
    </xf>
    <xf numFmtId="164" fontId="7" fillId="25" borderId="0" xfId="0" applyNumberFormat="1" applyFont="1" applyFill="1" applyAlignment="1">
      <alignment horizontal="center" wrapText="1"/>
    </xf>
    <xf numFmtId="0" fontId="7" fillId="33" borderId="13" xfId="0" applyFont="1" applyFill="1" applyBorder="1"/>
    <xf numFmtId="0" fontId="24" fillId="33" borderId="4" xfId="0" applyFont="1" applyFill="1" applyBorder="1"/>
    <xf numFmtId="0" fontId="24" fillId="33" borderId="4" xfId="0" applyFont="1" applyFill="1" applyBorder="1" applyAlignment="1">
      <alignment wrapText="1"/>
    </xf>
    <xf numFmtId="0" fontId="7" fillId="33" borderId="4" xfId="0" applyFont="1" applyFill="1" applyBorder="1" applyAlignment="1">
      <alignment horizontal="center"/>
    </xf>
    <xf numFmtId="164" fontId="7" fillId="33" borderId="4" xfId="0" applyNumberFormat="1" applyFont="1" applyFill="1" applyBorder="1" applyAlignment="1">
      <alignment horizontal="center" wrapText="1"/>
    </xf>
    <xf numFmtId="0" fontId="10" fillId="33" borderId="4" xfId="0" applyFont="1" applyFill="1" applyBorder="1"/>
    <xf numFmtId="0" fontId="6" fillId="33" borderId="4" xfId="0" applyFont="1" applyFill="1" applyBorder="1"/>
    <xf numFmtId="0" fontId="6" fillId="33" borderId="5" xfId="0" applyFont="1" applyFill="1" applyBorder="1"/>
    <xf numFmtId="0" fontId="7" fillId="33" borderId="14" xfId="0" applyFont="1" applyFill="1" applyBorder="1"/>
    <xf numFmtId="0" fontId="7" fillId="33" borderId="15" xfId="0" applyFont="1" applyFill="1" applyBorder="1" applyAlignment="1">
      <alignment horizontal="center" vertical="center"/>
    </xf>
    <xf numFmtId="0" fontId="7" fillId="33" borderId="15" xfId="0" applyFont="1" applyFill="1" applyBorder="1" applyAlignment="1">
      <alignment horizontal="center" vertical="center" wrapText="1"/>
    </xf>
    <xf numFmtId="164" fontId="7" fillId="33" borderId="15" xfId="0" applyNumberFormat="1" applyFont="1" applyFill="1" applyBorder="1" applyAlignment="1">
      <alignment horizontal="center" vertical="center" wrapText="1"/>
    </xf>
    <xf numFmtId="0" fontId="6" fillId="33" borderId="0" xfId="0" applyFont="1" applyFill="1"/>
    <xf numFmtId="0" fontId="6" fillId="33" borderId="6" xfId="0" applyFont="1" applyFill="1" applyBorder="1"/>
    <xf numFmtId="0" fontId="34" fillId="34" borderId="0" xfId="0" applyFont="1" applyFill="1" applyAlignment="1">
      <alignment horizontal="center" vertical="center"/>
    </xf>
    <xf numFmtId="0" fontId="36" fillId="33" borderId="0" xfId="0" applyFont="1" applyFill="1" applyAlignment="1">
      <alignment horizontal="left" vertical="center" wrapText="1"/>
    </xf>
    <xf numFmtId="2" fontId="36" fillId="33" borderId="0" xfId="0" applyNumberFormat="1" applyFont="1" applyFill="1" applyAlignment="1">
      <alignment horizontal="center" vertical="center"/>
    </xf>
    <xf numFmtId="164" fontId="36" fillId="33" borderId="0" xfId="0" applyNumberFormat="1" applyFont="1" applyFill="1" applyAlignment="1">
      <alignment horizontal="center" vertical="center"/>
    </xf>
    <xf numFmtId="164" fontId="36" fillId="33" borderId="0" xfId="0" applyNumberFormat="1" applyFont="1" applyFill="1" applyAlignment="1">
      <alignment horizontal="center" vertical="center" wrapText="1"/>
    </xf>
    <xf numFmtId="0" fontId="34" fillId="35" borderId="0" xfId="0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33" borderId="0" xfId="0" applyFont="1" applyFill="1" applyAlignment="1">
      <alignment wrapText="1"/>
    </xf>
    <xf numFmtId="0" fontId="34" fillId="14" borderId="16" xfId="0" applyFont="1" applyFill="1" applyBorder="1" applyAlignment="1">
      <alignment horizontal="center" vertical="center"/>
    </xf>
    <xf numFmtId="0" fontId="36" fillId="33" borderId="16" xfId="0" applyFont="1" applyFill="1" applyBorder="1" applyAlignment="1">
      <alignment horizontal="left" vertical="center" wrapText="1"/>
    </xf>
    <xf numFmtId="2" fontId="36" fillId="33" borderId="16" xfId="0" applyNumberFormat="1" applyFont="1" applyFill="1" applyBorder="1" applyAlignment="1">
      <alignment horizontal="center" vertical="center"/>
    </xf>
    <xf numFmtId="164" fontId="36" fillId="33" borderId="16" xfId="0" applyNumberFormat="1" applyFont="1" applyFill="1" applyBorder="1" applyAlignment="1">
      <alignment horizontal="center" vertical="center"/>
    </xf>
    <xf numFmtId="164" fontId="36" fillId="33" borderId="16" xfId="0" applyNumberFormat="1" applyFont="1" applyFill="1" applyBorder="1" applyAlignment="1">
      <alignment horizontal="center" vertical="center" wrapText="1"/>
    </xf>
    <xf numFmtId="0" fontId="34" fillId="36" borderId="0" xfId="0" applyFont="1" applyFill="1" applyAlignment="1">
      <alignment horizontal="center" vertical="center"/>
    </xf>
    <xf numFmtId="0" fontId="34" fillId="37" borderId="0" xfId="0" applyFont="1" applyFill="1" applyAlignment="1">
      <alignment horizontal="center" vertical="center"/>
    </xf>
    <xf numFmtId="0" fontId="34" fillId="38" borderId="15" xfId="0" applyFont="1" applyFill="1" applyBorder="1" applyAlignment="1">
      <alignment horizontal="center" vertical="center"/>
    </xf>
    <xf numFmtId="0" fontId="36" fillId="33" borderId="15" xfId="0" applyFont="1" applyFill="1" applyBorder="1" applyAlignment="1">
      <alignment horizontal="left" vertical="center" wrapText="1"/>
    </xf>
    <xf numFmtId="2" fontId="36" fillId="33" borderId="15" xfId="0" applyNumberFormat="1" applyFont="1" applyFill="1" applyBorder="1" applyAlignment="1">
      <alignment horizontal="center" vertical="center"/>
    </xf>
    <xf numFmtId="164" fontId="36" fillId="33" borderId="15" xfId="0" applyNumberFormat="1" applyFont="1" applyFill="1" applyBorder="1" applyAlignment="1">
      <alignment horizontal="center" vertical="center"/>
    </xf>
    <xf numFmtId="164" fontId="36" fillId="33" borderId="15" xfId="0" applyNumberFormat="1" applyFont="1" applyFill="1" applyBorder="1" applyAlignment="1">
      <alignment horizontal="center" vertical="center" wrapText="1"/>
    </xf>
    <xf numFmtId="0" fontId="44" fillId="33" borderId="14" xfId="0" applyFont="1" applyFill="1" applyBorder="1"/>
    <xf numFmtId="0" fontId="45" fillId="33" borderId="0" xfId="0" applyFont="1" applyFill="1" applyAlignment="1">
      <alignment horizontal="right"/>
    </xf>
    <xf numFmtId="0" fontId="45" fillId="33" borderId="0" xfId="0" applyFont="1" applyFill="1" applyAlignment="1">
      <alignment horizontal="right" wrapText="1"/>
    </xf>
    <xf numFmtId="164" fontId="45" fillId="33" borderId="0" xfId="0" applyNumberFormat="1" applyFont="1" applyFill="1" applyAlignment="1">
      <alignment horizontal="center" vertical="center"/>
    </xf>
    <xf numFmtId="0" fontId="46" fillId="33" borderId="0" xfId="0" applyFont="1" applyFill="1"/>
    <xf numFmtId="0" fontId="46" fillId="33" borderId="6" xfId="0" applyFont="1" applyFill="1" applyBorder="1"/>
    <xf numFmtId="0" fontId="24" fillId="33" borderId="0" xfId="0" applyFont="1" applyFill="1"/>
    <xf numFmtId="0" fontId="24" fillId="33" borderId="0" xfId="0" applyFont="1" applyFill="1" applyAlignment="1">
      <alignment wrapText="1"/>
    </xf>
    <xf numFmtId="164" fontId="10" fillId="33" borderId="0" xfId="0" applyNumberFormat="1" applyFont="1" applyFill="1" applyAlignment="1">
      <alignment horizontal="center" vertical="center"/>
    </xf>
    <xf numFmtId="0" fontId="7" fillId="33" borderId="0" xfId="0" applyFont="1" applyFill="1" applyAlignment="1">
      <alignment horizontal="center"/>
    </xf>
    <xf numFmtId="164" fontId="7" fillId="33" borderId="0" xfId="0" applyNumberFormat="1" applyFont="1" applyFill="1" applyAlignment="1">
      <alignment horizontal="center" wrapText="1"/>
    </xf>
    <xf numFmtId="0" fontId="7" fillId="39" borderId="13" xfId="0" applyFont="1" applyFill="1" applyBorder="1"/>
    <xf numFmtId="0" fontId="24" fillId="39" borderId="4" xfId="0" applyFont="1" applyFill="1" applyBorder="1"/>
    <xf numFmtId="0" fontId="24" fillId="39" borderId="4" xfId="0" applyFont="1" applyFill="1" applyBorder="1" applyAlignment="1">
      <alignment wrapText="1"/>
    </xf>
    <xf numFmtId="0" fontId="7" fillId="39" borderId="4" xfId="0" applyFont="1" applyFill="1" applyBorder="1" applyAlignment="1">
      <alignment horizontal="center"/>
    </xf>
    <xf numFmtId="164" fontId="7" fillId="39" borderId="4" xfId="0" applyNumberFormat="1" applyFont="1" applyFill="1" applyBorder="1" applyAlignment="1">
      <alignment horizontal="center" wrapText="1"/>
    </xf>
    <xf numFmtId="0" fontId="10" fillId="39" borderId="4" xfId="0" applyFont="1" applyFill="1" applyBorder="1"/>
    <xf numFmtId="0" fontId="6" fillId="39" borderId="4" xfId="0" applyFont="1" applyFill="1" applyBorder="1"/>
    <xf numFmtId="0" fontId="6" fillId="39" borderId="5" xfId="0" applyFont="1" applyFill="1" applyBorder="1"/>
    <xf numFmtId="0" fontId="7" fillId="39" borderId="14" xfId="0" applyFont="1" applyFill="1" applyBorder="1"/>
    <xf numFmtId="0" fontId="7" fillId="39" borderId="15" xfId="0" applyFont="1" applyFill="1" applyBorder="1" applyAlignment="1">
      <alignment horizontal="center"/>
    </xf>
    <xf numFmtId="0" fontId="7" fillId="39" borderId="15" xfId="0" applyFont="1" applyFill="1" applyBorder="1" applyAlignment="1">
      <alignment horizontal="center" wrapText="1"/>
    </xf>
    <xf numFmtId="164" fontId="7" fillId="39" borderId="15" xfId="0" applyNumberFormat="1" applyFont="1" applyFill="1" applyBorder="1" applyAlignment="1">
      <alignment horizontal="center" wrapText="1"/>
    </xf>
    <xf numFmtId="0" fontId="6" fillId="39" borderId="0" xfId="0" applyFont="1" applyFill="1"/>
    <xf numFmtId="0" fontId="6" fillId="39" borderId="6" xfId="0" applyFont="1" applyFill="1" applyBorder="1"/>
    <xf numFmtId="0" fontId="34" fillId="40" borderId="0" xfId="0" applyFont="1" applyFill="1" applyAlignment="1">
      <alignment horizontal="center"/>
    </xf>
    <xf numFmtId="0" fontId="36" fillId="39" borderId="0" xfId="0" applyFont="1" applyFill="1" applyAlignment="1">
      <alignment horizontal="left" wrapText="1"/>
    </xf>
    <xf numFmtId="2" fontId="36" fillId="39" borderId="0" xfId="0" applyNumberFormat="1" applyFont="1" applyFill="1" applyAlignment="1">
      <alignment horizontal="center"/>
    </xf>
    <xf numFmtId="164" fontId="36" fillId="39" borderId="0" xfId="0" applyNumberFormat="1" applyFont="1" applyFill="1" applyAlignment="1">
      <alignment horizontal="center"/>
    </xf>
    <xf numFmtId="2" fontId="36" fillId="39" borderId="0" xfId="0" applyNumberFormat="1" applyFont="1" applyFill="1" applyAlignment="1">
      <alignment horizontal="center" wrapText="1"/>
    </xf>
    <xf numFmtId="0" fontId="34" fillId="41" borderId="0" xfId="0" applyFont="1" applyFill="1" applyAlignment="1">
      <alignment horizontal="center"/>
    </xf>
    <xf numFmtId="0" fontId="34" fillId="42" borderId="16" xfId="0" applyFont="1" applyFill="1" applyBorder="1" applyAlignment="1">
      <alignment horizontal="center"/>
    </xf>
    <xf numFmtId="0" fontId="36" fillId="39" borderId="16" xfId="0" applyFont="1" applyFill="1" applyBorder="1" applyAlignment="1">
      <alignment horizontal="left" wrapText="1"/>
    </xf>
    <xf numFmtId="2" fontId="36" fillId="39" borderId="16" xfId="0" applyNumberFormat="1" applyFont="1" applyFill="1" applyBorder="1" applyAlignment="1">
      <alignment horizontal="center"/>
    </xf>
    <xf numFmtId="164" fontId="36" fillId="39" borderId="16" xfId="0" applyNumberFormat="1" applyFont="1" applyFill="1" applyBorder="1" applyAlignment="1">
      <alignment horizontal="center"/>
    </xf>
    <xf numFmtId="2" fontId="36" fillId="39" borderId="16" xfId="0" applyNumberFormat="1" applyFont="1" applyFill="1" applyBorder="1" applyAlignment="1">
      <alignment horizontal="center" wrapText="1"/>
    </xf>
    <xf numFmtId="0" fontId="34" fillId="43" borderId="0" xfId="0" applyFont="1" applyFill="1" applyAlignment="1">
      <alignment horizontal="center"/>
    </xf>
    <xf numFmtId="0" fontId="34" fillId="44" borderId="16" xfId="0" applyFont="1" applyFill="1" applyBorder="1" applyAlignment="1">
      <alignment horizontal="center"/>
    </xf>
    <xf numFmtId="0" fontId="34" fillId="45" borderId="0" xfId="0" applyFont="1" applyFill="1" applyAlignment="1">
      <alignment horizontal="center"/>
    </xf>
    <xf numFmtId="0" fontId="34" fillId="46" borderId="16" xfId="0" applyFont="1" applyFill="1" applyBorder="1" applyAlignment="1">
      <alignment horizontal="center"/>
    </xf>
    <xf numFmtId="0" fontId="34" fillId="42" borderId="0" xfId="0" applyFont="1" applyFill="1" applyAlignment="1">
      <alignment horizontal="center"/>
    </xf>
    <xf numFmtId="0" fontId="34" fillId="9" borderId="0" xfId="0" applyFont="1" applyFill="1" applyAlignment="1">
      <alignment horizontal="center"/>
    </xf>
    <xf numFmtId="0" fontId="34" fillId="47" borderId="16" xfId="0" applyFont="1" applyFill="1" applyBorder="1" applyAlignment="1">
      <alignment horizontal="center"/>
    </xf>
    <xf numFmtId="0" fontId="34" fillId="44" borderId="0" xfId="0" applyFont="1" applyFill="1" applyAlignment="1">
      <alignment horizontal="center"/>
    </xf>
    <xf numFmtId="0" fontId="34" fillId="48" borderId="0" xfId="0" applyFont="1" applyFill="1" applyAlignment="1">
      <alignment horizontal="center"/>
    </xf>
    <xf numFmtId="0" fontId="34" fillId="8" borderId="16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34" fillId="30" borderId="16" xfId="0" applyFont="1" applyFill="1" applyBorder="1" applyAlignment="1">
      <alignment horizontal="center"/>
    </xf>
    <xf numFmtId="0" fontId="34" fillId="22" borderId="0" xfId="0" applyFont="1" applyFill="1" applyAlignment="1">
      <alignment horizontal="center"/>
    </xf>
    <xf numFmtId="0" fontId="34" fillId="24" borderId="16" xfId="0" applyFont="1" applyFill="1" applyBorder="1" applyAlignment="1">
      <alignment horizontal="center"/>
    </xf>
    <xf numFmtId="0" fontId="34" fillId="49" borderId="0" xfId="0" applyFont="1" applyFill="1" applyAlignment="1">
      <alignment horizontal="center"/>
    </xf>
    <xf numFmtId="0" fontId="34" fillId="50" borderId="15" xfId="0" applyFont="1" applyFill="1" applyBorder="1" applyAlignment="1">
      <alignment horizontal="center"/>
    </xf>
    <xf numFmtId="0" fontId="36" fillId="39" borderId="15" xfId="0" applyFont="1" applyFill="1" applyBorder="1" applyAlignment="1">
      <alignment horizontal="left" wrapText="1"/>
    </xf>
    <xf numFmtId="2" fontId="36" fillId="39" borderId="15" xfId="0" applyNumberFormat="1" applyFont="1" applyFill="1" applyBorder="1" applyAlignment="1">
      <alignment horizontal="center"/>
    </xf>
    <xf numFmtId="164" fontId="36" fillId="39" borderId="15" xfId="0" applyNumberFormat="1" applyFont="1" applyFill="1" applyBorder="1" applyAlignment="1">
      <alignment horizontal="center"/>
    </xf>
    <xf numFmtId="2" fontId="36" fillId="39" borderId="15" xfId="0" applyNumberFormat="1" applyFont="1" applyFill="1" applyBorder="1" applyAlignment="1">
      <alignment horizontal="center" wrapText="1"/>
    </xf>
    <xf numFmtId="0" fontId="38" fillId="39" borderId="0" xfId="0" applyFont="1" applyFill="1" applyAlignment="1">
      <alignment horizontal="right"/>
    </xf>
    <xf numFmtId="0" fontId="47" fillId="39" borderId="0" xfId="0" applyFont="1" applyFill="1" applyAlignment="1">
      <alignment horizontal="right"/>
    </xf>
    <xf numFmtId="0" fontId="38" fillId="39" borderId="0" xfId="0" applyFont="1" applyFill="1" applyAlignment="1">
      <alignment horizontal="right" wrapText="1"/>
    </xf>
    <xf numFmtId="164" fontId="47" fillId="39" borderId="0" xfId="0" applyNumberFormat="1" applyFont="1" applyFill="1" applyAlignment="1">
      <alignment horizontal="center" vertical="center"/>
    </xf>
    <xf numFmtId="0" fontId="24" fillId="39" borderId="0" xfId="0" applyFont="1" applyFill="1"/>
    <xf numFmtId="0" fontId="24" fillId="39" borderId="0" xfId="0" applyFont="1" applyFill="1" applyAlignment="1">
      <alignment wrapText="1"/>
    </xf>
    <xf numFmtId="164" fontId="10" fillId="39" borderId="0" xfId="0" applyNumberFormat="1" applyFont="1" applyFill="1" applyAlignment="1">
      <alignment horizontal="center" vertical="center"/>
    </xf>
    <xf numFmtId="0" fontId="7" fillId="39" borderId="18" xfId="0" applyFont="1" applyFill="1" applyBorder="1"/>
    <xf numFmtId="0" fontId="24" fillId="39" borderId="19" xfId="0" applyFont="1" applyFill="1" applyBorder="1"/>
    <xf numFmtId="0" fontId="24" fillId="39" borderId="19" xfId="0" applyFont="1" applyFill="1" applyBorder="1" applyAlignment="1">
      <alignment wrapText="1"/>
    </xf>
    <xf numFmtId="0" fontId="7" fillId="39" borderId="19" xfId="0" applyFont="1" applyFill="1" applyBorder="1" applyAlignment="1">
      <alignment horizontal="center"/>
    </xf>
    <xf numFmtId="164" fontId="7" fillId="39" borderId="19" xfId="0" applyNumberFormat="1" applyFont="1" applyFill="1" applyBorder="1" applyAlignment="1">
      <alignment horizontal="center" wrapText="1"/>
    </xf>
    <xf numFmtId="0" fontId="6" fillId="39" borderId="19" xfId="0" applyFont="1" applyFill="1" applyBorder="1"/>
    <xf numFmtId="0" fontId="6" fillId="39" borderId="20" xfId="0" applyFont="1" applyFill="1" applyBorder="1"/>
    <xf numFmtId="0" fontId="7" fillId="51" borderId="13" xfId="0" applyFont="1" applyFill="1" applyBorder="1"/>
    <xf numFmtId="0" fontId="24" fillId="51" borderId="4" xfId="0" applyFont="1" applyFill="1" applyBorder="1"/>
    <xf numFmtId="0" fontId="24" fillId="51" borderId="4" xfId="0" applyFont="1" applyFill="1" applyBorder="1" applyAlignment="1">
      <alignment wrapText="1"/>
    </xf>
    <xf numFmtId="0" fontId="7" fillId="51" borderId="4" xfId="0" applyFont="1" applyFill="1" applyBorder="1" applyAlignment="1">
      <alignment horizontal="center"/>
    </xf>
    <xf numFmtId="164" fontId="7" fillId="51" borderId="4" xfId="0" applyNumberFormat="1" applyFont="1" applyFill="1" applyBorder="1" applyAlignment="1">
      <alignment horizontal="center" wrapText="1"/>
    </xf>
    <xf numFmtId="0" fontId="10" fillId="51" borderId="4" xfId="0" applyFont="1" applyFill="1" applyBorder="1"/>
    <xf numFmtId="0" fontId="6" fillId="51" borderId="4" xfId="0" applyFont="1" applyFill="1" applyBorder="1"/>
    <xf numFmtId="0" fontId="6" fillId="51" borderId="5" xfId="0" applyFont="1" applyFill="1" applyBorder="1"/>
    <xf numFmtId="0" fontId="7" fillId="51" borderId="14" xfId="0" applyFont="1" applyFill="1" applyBorder="1"/>
    <xf numFmtId="0" fontId="7" fillId="51" borderId="15" xfId="0" applyFont="1" applyFill="1" applyBorder="1" applyAlignment="1">
      <alignment horizontal="center"/>
    </xf>
    <xf numFmtId="0" fontId="7" fillId="51" borderId="15" xfId="0" applyFont="1" applyFill="1" applyBorder="1" applyAlignment="1">
      <alignment horizontal="center" wrapText="1"/>
    </xf>
    <xf numFmtId="164" fontId="7" fillId="51" borderId="15" xfId="0" applyNumberFormat="1" applyFont="1" applyFill="1" applyBorder="1" applyAlignment="1">
      <alignment horizontal="center" wrapText="1"/>
    </xf>
    <xf numFmtId="0" fontId="6" fillId="51" borderId="0" xfId="0" applyFont="1" applyFill="1"/>
    <xf numFmtId="0" fontId="6" fillId="51" borderId="6" xfId="0" applyFont="1" applyFill="1" applyBorder="1"/>
    <xf numFmtId="0" fontId="36" fillId="51" borderId="0" xfId="0" applyFont="1" applyFill="1" applyAlignment="1">
      <alignment vertical="center" wrapText="1"/>
    </xf>
    <xf numFmtId="0" fontId="34" fillId="40" borderId="0" xfId="0" applyFont="1" applyFill="1" applyAlignment="1">
      <alignment horizontal="center" vertical="center"/>
    </xf>
    <xf numFmtId="2" fontId="36" fillId="51" borderId="0" xfId="0" applyNumberFormat="1" applyFont="1" applyFill="1" applyAlignment="1">
      <alignment horizontal="center" vertical="center"/>
    </xf>
    <xf numFmtId="164" fontId="36" fillId="51" borderId="0" xfId="0" applyNumberFormat="1" applyFont="1" applyFill="1" applyAlignment="1">
      <alignment horizontal="center" vertical="center"/>
    </xf>
    <xf numFmtId="164" fontId="36" fillId="51" borderId="0" xfId="0" applyNumberFormat="1" applyFont="1" applyFill="1" applyAlignment="1">
      <alignment horizontal="center" vertical="center" wrapText="1"/>
    </xf>
    <xf numFmtId="0" fontId="34" fillId="41" borderId="16" xfId="0" applyFont="1" applyFill="1" applyBorder="1" applyAlignment="1">
      <alignment horizontal="center" vertical="center"/>
    </xf>
    <xf numFmtId="0" fontId="36" fillId="51" borderId="16" xfId="0" applyFont="1" applyFill="1" applyBorder="1" applyAlignment="1">
      <alignment vertical="center" wrapText="1"/>
    </xf>
    <xf numFmtId="2" fontId="36" fillId="51" borderId="16" xfId="0" applyNumberFormat="1" applyFont="1" applyFill="1" applyBorder="1" applyAlignment="1">
      <alignment horizontal="center" vertical="center"/>
    </xf>
    <xf numFmtId="164" fontId="36" fillId="51" borderId="16" xfId="0" applyNumberFormat="1" applyFont="1" applyFill="1" applyBorder="1" applyAlignment="1">
      <alignment horizontal="center" vertical="center"/>
    </xf>
    <xf numFmtId="164" fontId="36" fillId="51" borderId="16" xfId="0" applyNumberFormat="1" applyFont="1" applyFill="1" applyBorder="1" applyAlignment="1">
      <alignment horizontal="center" vertical="center" wrapText="1"/>
    </xf>
    <xf numFmtId="0" fontId="34" fillId="19" borderId="0" xfId="0" applyFont="1" applyFill="1" applyAlignment="1">
      <alignment horizontal="center" vertical="center"/>
    </xf>
    <xf numFmtId="0" fontId="34" fillId="20" borderId="0" xfId="0" applyFont="1" applyFill="1" applyAlignment="1">
      <alignment horizontal="center" vertical="center"/>
    </xf>
    <xf numFmtId="0" fontId="34" fillId="5" borderId="16" xfId="0" applyFont="1" applyFill="1" applyBorder="1" applyAlignment="1">
      <alignment horizontal="center" vertical="center"/>
    </xf>
    <xf numFmtId="0" fontId="34" fillId="42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34" fillId="15" borderId="16" xfId="0" applyFont="1" applyFill="1" applyBorder="1" applyAlignment="1">
      <alignment horizontal="center" vertical="center"/>
    </xf>
    <xf numFmtId="0" fontId="36" fillId="51" borderId="15" xfId="0" applyFont="1" applyFill="1" applyBorder="1" applyAlignment="1">
      <alignment vertical="center" wrapText="1"/>
    </xf>
    <xf numFmtId="2" fontId="36" fillId="51" borderId="15" xfId="0" applyNumberFormat="1" applyFont="1" applyFill="1" applyBorder="1" applyAlignment="1">
      <alignment horizontal="center" vertical="center"/>
    </xf>
    <xf numFmtId="164" fontId="36" fillId="51" borderId="15" xfId="0" applyNumberFormat="1" applyFont="1" applyFill="1" applyBorder="1" applyAlignment="1">
      <alignment horizontal="center" vertical="center"/>
    </xf>
    <xf numFmtId="164" fontId="36" fillId="51" borderId="15" xfId="0" applyNumberFormat="1" applyFont="1" applyFill="1" applyBorder="1" applyAlignment="1">
      <alignment horizontal="center" vertical="center" wrapText="1"/>
    </xf>
    <xf numFmtId="0" fontId="48" fillId="51" borderId="0" xfId="0" applyFont="1" applyFill="1" applyAlignment="1">
      <alignment horizontal="right"/>
    </xf>
    <xf numFmtId="0" fontId="48" fillId="51" borderId="0" xfId="0" applyFont="1" applyFill="1" applyAlignment="1">
      <alignment horizontal="right" wrapText="1"/>
    </xf>
    <xf numFmtId="164" fontId="48" fillId="51" borderId="0" xfId="0" applyNumberFormat="1" applyFont="1" applyFill="1" applyAlignment="1">
      <alignment horizontal="center" vertical="center"/>
    </xf>
    <xf numFmtId="0" fontId="24" fillId="51" borderId="0" xfId="0" applyFont="1" applyFill="1"/>
    <xf numFmtId="0" fontId="24" fillId="51" borderId="0" xfId="0" applyFont="1" applyFill="1" applyAlignment="1">
      <alignment wrapText="1"/>
    </xf>
    <xf numFmtId="164" fontId="10" fillId="51" borderId="0" xfId="0" applyNumberFormat="1" applyFont="1" applyFill="1" applyAlignment="1">
      <alignment horizontal="center" vertical="center"/>
    </xf>
    <xf numFmtId="0" fontId="7" fillId="51" borderId="18" xfId="0" applyFont="1" applyFill="1" applyBorder="1"/>
    <xf numFmtId="0" fontId="7" fillId="51" borderId="19" xfId="0" applyFont="1" applyFill="1" applyBorder="1"/>
    <xf numFmtId="0" fontId="7" fillId="51" borderId="19" xfId="0" applyFont="1" applyFill="1" applyBorder="1" applyAlignment="1">
      <alignment wrapText="1"/>
    </xf>
    <xf numFmtId="0" fontId="7" fillId="51" borderId="19" xfId="0" applyFont="1" applyFill="1" applyBorder="1" applyAlignment="1">
      <alignment horizontal="center"/>
    </xf>
    <xf numFmtId="164" fontId="7" fillId="51" borderId="19" xfId="0" applyNumberFormat="1" applyFont="1" applyFill="1" applyBorder="1" applyAlignment="1">
      <alignment horizontal="center" wrapText="1"/>
    </xf>
    <xf numFmtId="0" fontId="6" fillId="51" borderId="19" xfId="0" applyFont="1" applyFill="1" applyBorder="1"/>
    <xf numFmtId="0" fontId="6" fillId="51" borderId="20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0" fontId="27" fillId="52" borderId="0" xfId="0" applyFont="1" applyFill="1" applyAlignment="1">
      <alignment horizontal="left"/>
    </xf>
    <xf numFmtId="0" fontId="27" fillId="52" borderId="0" xfId="0" applyFont="1" applyFill="1" applyAlignment="1">
      <alignment horizontal="center"/>
    </xf>
    <xf numFmtId="0" fontId="27" fillId="52" borderId="0" xfId="0" applyFont="1" applyFill="1" applyAlignment="1">
      <alignment horizontal="left" wrapText="1"/>
    </xf>
    <xf numFmtId="0" fontId="27" fillId="4" borderId="4" xfId="0" applyFont="1" applyFill="1" applyBorder="1" applyAlignment="1">
      <alignment horizontal="left"/>
    </xf>
    <xf numFmtId="0" fontId="27" fillId="4" borderId="4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left" wrapText="1"/>
    </xf>
    <xf numFmtId="0" fontId="27" fillId="4" borderId="0" xfId="0" applyFont="1" applyFill="1" applyAlignment="1">
      <alignment horizontal="left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wrapText="1"/>
    </xf>
    <xf numFmtId="0" fontId="28" fillId="0" borderId="16" xfId="0" applyFont="1" applyBorder="1"/>
    <xf numFmtId="0" fontId="27" fillId="4" borderId="9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wrapText="1"/>
    </xf>
    <xf numFmtId="0" fontId="28" fillId="0" borderId="9" xfId="0" applyFont="1" applyBorder="1"/>
    <xf numFmtId="0" fontId="7" fillId="0" borderId="9" xfId="0" applyFont="1" applyBorder="1" applyAlignment="1">
      <alignment wrapText="1"/>
    </xf>
    <xf numFmtId="0" fontId="6" fillId="0" borderId="9" xfId="0" applyFont="1" applyBorder="1"/>
    <xf numFmtId="0" fontId="27" fillId="4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wrapText="1"/>
    </xf>
    <xf numFmtId="0" fontId="6" fillId="0" borderId="17" xfId="0" applyFont="1" applyBorder="1"/>
    <xf numFmtId="0" fontId="7" fillId="0" borderId="16" xfId="0" applyFont="1" applyBorder="1" applyAlignment="1">
      <alignment wrapText="1"/>
    </xf>
    <xf numFmtId="0" fontId="27" fillId="4" borderId="0" xfId="0" applyFont="1" applyFill="1" applyAlignment="1">
      <alignment horizontal="center" vertical="center" wrapText="1"/>
    </xf>
    <xf numFmtId="0" fontId="51" fillId="4" borderId="0" xfId="0" applyFont="1" applyFill="1" applyAlignment="1">
      <alignment horizontal="center"/>
    </xf>
    <xf numFmtId="0" fontId="27" fillId="4" borderId="19" xfId="0" applyFont="1" applyFill="1" applyBorder="1" applyAlignment="1">
      <alignment horizontal="left" vertical="center" wrapText="1"/>
    </xf>
    <xf numFmtId="0" fontId="27" fillId="4" borderId="19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wrapText="1"/>
    </xf>
    <xf numFmtId="0" fontId="6" fillId="0" borderId="21" xfId="0" applyFont="1" applyBorder="1"/>
    <xf numFmtId="0" fontId="52" fillId="16" borderId="0" xfId="0" applyFont="1" applyFill="1"/>
    <xf numFmtId="0" fontId="53" fillId="16" borderId="0" xfId="0" applyFont="1" applyFill="1"/>
    <xf numFmtId="0" fontId="27" fillId="4" borderId="0" xfId="0" applyFont="1" applyFill="1" applyAlignment="1">
      <alignment horizontal="center" wrapText="1"/>
    </xf>
    <xf numFmtId="0" fontId="27" fillId="4" borderId="0" xfId="0" applyFont="1" applyFill="1" applyAlignment="1">
      <alignment wrapText="1"/>
    </xf>
    <xf numFmtId="0" fontId="27" fillId="4" borderId="0" xfId="0" applyFont="1" applyFill="1" applyAlignment="1">
      <alignment horizontal="center"/>
    </xf>
    <xf numFmtId="0" fontId="27" fillId="16" borderId="0" xfId="0" applyFont="1" applyFill="1"/>
    <xf numFmtId="0" fontId="27" fillId="12" borderId="0" xfId="0" applyFont="1" applyFill="1" applyAlignment="1">
      <alignment horizontal="center" vertical="center" wrapText="1"/>
    </xf>
    <xf numFmtId="0" fontId="28" fillId="17" borderId="16" xfId="0" applyFont="1" applyFill="1" applyBorder="1" applyAlignment="1">
      <alignment wrapText="1"/>
    </xf>
    <xf numFmtId="0" fontId="28" fillId="10" borderId="16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/>
    </xf>
    <xf numFmtId="0" fontId="28" fillId="0" borderId="0" xfId="0" applyFont="1"/>
    <xf numFmtId="0" fontId="28" fillId="17" borderId="9" xfId="0" applyFont="1" applyFill="1" applyBorder="1" applyAlignment="1">
      <alignment wrapText="1"/>
    </xf>
    <xf numFmtId="0" fontId="28" fillId="0" borderId="9" xfId="0" applyFont="1" applyBorder="1" applyAlignment="1">
      <alignment horizontal="center"/>
    </xf>
    <xf numFmtId="0" fontId="54" fillId="16" borderId="0" xfId="0" applyFont="1" applyFill="1"/>
    <xf numFmtId="0" fontId="27" fillId="5" borderId="19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right" wrapText="1"/>
    </xf>
    <xf numFmtId="164" fontId="27" fillId="5" borderId="19" xfId="0" applyNumberFormat="1" applyFont="1" applyFill="1" applyBorder="1" applyAlignment="1">
      <alignment horizontal="center"/>
    </xf>
    <xf numFmtId="0" fontId="28" fillId="5" borderId="19" xfId="0" applyFont="1" applyFill="1" applyBorder="1" applyAlignment="1">
      <alignment horizontal="center"/>
    </xf>
    <xf numFmtId="0" fontId="28" fillId="5" borderId="19" xfId="0" applyFont="1" applyFill="1" applyBorder="1"/>
    <xf numFmtId="0" fontId="28" fillId="5" borderId="0" xfId="0" applyFont="1" applyFill="1"/>
    <xf numFmtId="164" fontId="28" fillId="0" borderId="16" xfId="0" applyNumberFormat="1" applyFont="1" applyBorder="1"/>
    <xf numFmtId="164" fontId="28" fillId="0" borderId="9" xfId="0" applyNumberFormat="1" applyFont="1" applyBorder="1"/>
    <xf numFmtId="0" fontId="55" fillId="17" borderId="9" xfId="0" applyFont="1" applyFill="1" applyBorder="1" applyAlignment="1">
      <alignment horizontal="left" wrapText="1"/>
    </xf>
    <xf numFmtId="0" fontId="55" fillId="11" borderId="0" xfId="0" applyFont="1" applyFill="1"/>
    <xf numFmtId="0" fontId="55" fillId="17" borderId="17" xfId="0" applyFont="1" applyFill="1" applyBorder="1" applyAlignment="1">
      <alignment horizontal="left" wrapText="1"/>
    </xf>
    <xf numFmtId="0" fontId="28" fillId="10" borderId="0" xfId="0" applyFont="1" applyFill="1" applyAlignment="1">
      <alignment horizontal="center" vertical="center"/>
    </xf>
    <xf numFmtId="0" fontId="28" fillId="0" borderId="17" xfId="0" applyFont="1" applyBorder="1" applyAlignment="1">
      <alignment horizontal="center"/>
    </xf>
    <xf numFmtId="0" fontId="28" fillId="0" borderId="17" xfId="0" applyFont="1" applyBorder="1"/>
    <xf numFmtId="0" fontId="53" fillId="16" borderId="17" xfId="0" applyFont="1" applyFill="1" applyBorder="1"/>
    <xf numFmtId="0" fontId="28" fillId="10" borderId="9" xfId="0" applyFont="1" applyFill="1" applyBorder="1" applyAlignment="1">
      <alignment horizontal="center" vertical="center"/>
    </xf>
    <xf numFmtId="0" fontId="55" fillId="17" borderId="16" xfId="0" applyFont="1" applyFill="1" applyBorder="1" applyAlignment="1">
      <alignment horizontal="left" wrapText="1"/>
    </xf>
    <xf numFmtId="0" fontId="55" fillId="17" borderId="0" xfId="0" applyFont="1" applyFill="1" applyAlignment="1">
      <alignment horizontal="left" wrapText="1"/>
    </xf>
    <xf numFmtId="164" fontId="28" fillId="0" borderId="0" xfId="0" applyNumberFormat="1" applyFont="1"/>
    <xf numFmtId="0" fontId="56" fillId="11" borderId="0" xfId="0" applyFont="1" applyFill="1"/>
    <xf numFmtId="0" fontId="28" fillId="17" borderId="17" xfId="0" applyFont="1" applyFill="1" applyBorder="1" applyAlignment="1">
      <alignment wrapText="1"/>
    </xf>
    <xf numFmtId="0" fontId="28" fillId="10" borderId="17" xfId="0" applyFont="1" applyFill="1" applyBorder="1" applyAlignment="1">
      <alignment horizontal="center" vertical="center"/>
    </xf>
    <xf numFmtId="2" fontId="28" fillId="0" borderId="16" xfId="0" applyNumberFormat="1" applyFont="1" applyBorder="1"/>
    <xf numFmtId="2" fontId="28" fillId="0" borderId="0" xfId="0" applyNumberFormat="1" applyFont="1"/>
    <xf numFmtId="0" fontId="28" fillId="10" borderId="9" xfId="0" applyFont="1" applyFill="1" applyBorder="1" applyAlignment="1">
      <alignment horizontal="left" vertical="center" wrapText="1"/>
    </xf>
    <xf numFmtId="2" fontId="28" fillId="0" borderId="9" xfId="0" applyNumberFormat="1" applyFont="1" applyBorder="1" applyAlignment="1">
      <alignment horizontal="center"/>
    </xf>
    <xf numFmtId="2" fontId="28" fillId="0" borderId="0" xfId="0" applyNumberFormat="1" applyFont="1" applyAlignment="1">
      <alignment horizontal="center"/>
    </xf>
    <xf numFmtId="0" fontId="7" fillId="17" borderId="22" xfId="0" applyFont="1" applyFill="1" applyBorder="1" applyAlignment="1">
      <alignment wrapText="1"/>
    </xf>
    <xf numFmtId="0" fontId="19" fillId="11" borderId="16" xfId="0" applyFont="1" applyFill="1" applyBorder="1" applyAlignment="1">
      <alignment horizontal="center"/>
    </xf>
    <xf numFmtId="0" fontId="19" fillId="10" borderId="22" xfId="0" applyFont="1" applyFill="1" applyBorder="1"/>
    <xf numFmtId="0" fontId="19" fillId="10" borderId="0" xfId="0" applyFont="1" applyFill="1"/>
    <xf numFmtId="0" fontId="7" fillId="17" borderId="9" xfId="0" applyFont="1" applyFill="1" applyBorder="1" applyAlignment="1">
      <alignment wrapText="1"/>
    </xf>
    <xf numFmtId="0" fontId="19" fillId="10" borderId="16" xfId="0" applyFont="1" applyFill="1" applyBorder="1"/>
    <xf numFmtId="0" fontId="7" fillId="11" borderId="16" xfId="0" applyFont="1" applyFill="1" applyBorder="1" applyAlignment="1">
      <alignment horizontal="center"/>
    </xf>
    <xf numFmtId="0" fontId="7" fillId="17" borderId="16" xfId="0" applyFont="1" applyFill="1" applyBorder="1" applyAlignment="1">
      <alignment wrapText="1"/>
    </xf>
    <xf numFmtId="0" fontId="55" fillId="11" borderId="16" xfId="0" applyFont="1" applyFill="1" applyBorder="1"/>
    <xf numFmtId="0" fontId="1" fillId="16" borderId="0" xfId="0" applyFont="1" applyFill="1"/>
    <xf numFmtId="0" fontId="27" fillId="16" borderId="0" xfId="0" applyFont="1" applyFill="1" applyAlignment="1">
      <alignment wrapText="1"/>
    </xf>
    <xf numFmtId="0" fontId="27" fillId="0" borderId="0" xfId="0" applyFont="1"/>
    <xf numFmtId="0" fontId="28" fillId="54" borderId="23" xfId="0" applyFont="1" applyFill="1" applyBorder="1" applyAlignment="1">
      <alignment wrapText="1"/>
    </xf>
    <xf numFmtId="0" fontId="28" fillId="10" borderId="23" xfId="0" applyFont="1" applyFill="1" applyBorder="1" applyAlignment="1">
      <alignment horizontal="center" vertical="center"/>
    </xf>
    <xf numFmtId="0" fontId="28" fillId="0" borderId="23" xfId="0" applyFont="1" applyBorder="1" applyAlignment="1">
      <alignment horizontal="center"/>
    </xf>
    <xf numFmtId="165" fontId="28" fillId="0" borderId="0" xfId="0" applyNumberFormat="1" applyFont="1"/>
    <xf numFmtId="0" fontId="27" fillId="55" borderId="19" xfId="0" applyFont="1" applyFill="1" applyBorder="1" applyAlignment="1">
      <alignment horizontal="center" vertical="center" wrapText="1"/>
    </xf>
    <xf numFmtId="0" fontId="27" fillId="55" borderId="19" xfId="0" applyFont="1" applyFill="1" applyBorder="1" applyAlignment="1">
      <alignment horizontal="right" wrapText="1"/>
    </xf>
    <xf numFmtId="164" fontId="27" fillId="55" borderId="19" xfId="0" applyNumberFormat="1" applyFont="1" applyFill="1" applyBorder="1" applyAlignment="1">
      <alignment horizontal="center"/>
    </xf>
    <xf numFmtId="0" fontId="28" fillId="55" borderId="19" xfId="0" applyFont="1" applyFill="1" applyBorder="1" applyAlignment="1">
      <alignment horizontal="center"/>
    </xf>
    <xf numFmtId="0" fontId="28" fillId="55" borderId="19" xfId="0" applyFont="1" applyFill="1" applyBorder="1"/>
    <xf numFmtId="0" fontId="28" fillId="54" borderId="23" xfId="0" applyFont="1" applyFill="1" applyBorder="1" applyAlignment="1">
      <alignment horizontal="left" wrapText="1"/>
    </xf>
    <xf numFmtId="0" fontId="28" fillId="54" borderId="23" xfId="0" applyFont="1" applyFill="1" applyBorder="1" applyAlignment="1">
      <alignment vertical="center" wrapText="1"/>
    </xf>
    <xf numFmtId="0" fontId="7" fillId="54" borderId="24" xfId="0" applyFont="1" applyFill="1" applyBorder="1" applyAlignment="1">
      <alignment wrapText="1"/>
    </xf>
    <xf numFmtId="0" fontId="19" fillId="0" borderId="2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4" xfId="0" applyFont="1" applyBorder="1"/>
    <xf numFmtId="0" fontId="57" fillId="16" borderId="0" xfId="0" applyFont="1" applyFill="1"/>
    <xf numFmtId="0" fontId="7" fillId="54" borderId="23" xfId="0" applyFont="1" applyFill="1" applyBorder="1" applyAlignment="1">
      <alignment wrapText="1"/>
    </xf>
    <xf numFmtId="0" fontId="19" fillId="0" borderId="2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9" fillId="0" borderId="0" xfId="0" applyFont="1"/>
    <xf numFmtId="0" fontId="58" fillId="16" borderId="0" xfId="0" applyFont="1" applyFill="1"/>
    <xf numFmtId="0" fontId="59" fillId="16" borderId="0" xfId="0" applyFont="1" applyFill="1"/>
    <xf numFmtId="0" fontId="7" fillId="54" borderId="16" xfId="0" applyFont="1" applyFill="1" applyBorder="1" applyAlignment="1">
      <alignment wrapText="1"/>
    </xf>
    <xf numFmtId="0" fontId="10" fillId="55" borderId="19" xfId="0" applyFont="1" applyFill="1" applyBorder="1" applyAlignment="1">
      <alignment horizontal="right" wrapText="1"/>
    </xf>
    <xf numFmtId="164" fontId="10" fillId="55" borderId="19" xfId="0" applyNumberFormat="1" applyFont="1" applyFill="1" applyBorder="1" applyAlignment="1">
      <alignment horizontal="center"/>
    </xf>
    <xf numFmtId="0" fontId="19" fillId="55" borderId="19" xfId="0" applyFont="1" applyFill="1" applyBorder="1" applyAlignment="1">
      <alignment horizontal="center"/>
    </xf>
    <xf numFmtId="0" fontId="19" fillId="55" borderId="19" xfId="0" applyFont="1" applyFill="1" applyBorder="1"/>
    <xf numFmtId="0" fontId="60" fillId="16" borderId="0" xfId="0" applyFont="1" applyFill="1"/>
    <xf numFmtId="0" fontId="27" fillId="14" borderId="0" xfId="0" applyFont="1" applyFill="1" applyAlignment="1">
      <alignment horizontal="center" vertical="center" wrapText="1"/>
    </xf>
    <xf numFmtId="0" fontId="28" fillId="33" borderId="23" xfId="0" applyFont="1" applyFill="1" applyBorder="1" applyAlignment="1">
      <alignment wrapText="1"/>
    </xf>
    <xf numFmtId="0" fontId="27" fillId="7" borderId="19" xfId="0" applyFont="1" applyFill="1" applyBorder="1" applyAlignment="1">
      <alignment horizontal="center" vertical="center" wrapText="1"/>
    </xf>
    <xf numFmtId="0" fontId="27" fillId="7" borderId="19" xfId="0" applyFont="1" applyFill="1" applyBorder="1" applyAlignment="1">
      <alignment horizontal="right"/>
    </xf>
    <xf numFmtId="164" fontId="27" fillId="7" borderId="19" xfId="0" applyNumberFormat="1" applyFont="1" applyFill="1" applyBorder="1" applyAlignment="1">
      <alignment horizontal="center"/>
    </xf>
    <xf numFmtId="0" fontId="28" fillId="7" borderId="19" xfId="0" applyFont="1" applyFill="1" applyBorder="1" applyAlignment="1">
      <alignment horizontal="center"/>
    </xf>
    <xf numFmtId="0" fontId="61" fillId="14" borderId="0" xfId="0" applyFont="1" applyFill="1"/>
    <xf numFmtId="0" fontId="28" fillId="14" borderId="19" xfId="0" applyFont="1" applyFill="1" applyBorder="1"/>
    <xf numFmtId="0" fontId="56" fillId="14" borderId="0" xfId="0" applyFont="1" applyFill="1"/>
    <xf numFmtId="0" fontId="28" fillId="14" borderId="0" xfId="0" applyFont="1" applyFill="1"/>
    <xf numFmtId="0" fontId="28" fillId="33" borderId="23" xfId="0" applyFont="1" applyFill="1" applyBorder="1" applyAlignment="1">
      <alignment vertical="center" wrapText="1"/>
    </xf>
    <xf numFmtId="0" fontId="7" fillId="33" borderId="24" xfId="0" applyFont="1" applyFill="1" applyBorder="1" applyAlignment="1">
      <alignment wrapText="1"/>
    </xf>
    <xf numFmtId="0" fontId="7" fillId="0" borderId="4" xfId="0" applyFont="1" applyBorder="1"/>
    <xf numFmtId="0" fontId="7" fillId="33" borderId="23" xfId="0" applyFont="1" applyFill="1" applyBorder="1" applyAlignment="1">
      <alignment wrapText="1"/>
    </xf>
    <xf numFmtId="3" fontId="7" fillId="10" borderId="23" xfId="0" applyNumberFormat="1" applyFont="1" applyFill="1" applyBorder="1" applyAlignment="1">
      <alignment horizontal="center"/>
    </xf>
    <xf numFmtId="0" fontId="19" fillId="7" borderId="1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right"/>
    </xf>
    <xf numFmtId="164" fontId="10" fillId="7" borderId="19" xfId="0" applyNumberFormat="1" applyFont="1" applyFill="1" applyBorder="1" applyAlignment="1">
      <alignment horizontal="center"/>
    </xf>
    <xf numFmtId="0" fontId="19" fillId="14" borderId="19" xfId="0" applyFont="1" applyFill="1" applyBorder="1"/>
    <xf numFmtId="0" fontId="19" fillId="14" borderId="0" xfId="0" applyFont="1" applyFill="1"/>
    <xf numFmtId="0" fontId="19" fillId="7" borderId="19" xfId="0" applyFont="1" applyFill="1" applyBorder="1"/>
    <xf numFmtId="0" fontId="1" fillId="16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7" fillId="16" borderId="0" xfId="0" applyFont="1" applyFill="1" applyAlignment="1">
      <alignment vertical="center" wrapText="1"/>
    </xf>
    <xf numFmtId="0" fontId="27" fillId="4" borderId="0" xfId="0" applyFont="1" applyFill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54" fillId="16" borderId="0" xfId="0" applyFont="1" applyFill="1" applyAlignment="1">
      <alignment vertical="center"/>
    </xf>
    <xf numFmtId="0" fontId="27" fillId="56" borderId="0" xfId="0" applyFont="1" applyFill="1" applyAlignment="1">
      <alignment horizontal="center" vertical="center" wrapText="1"/>
    </xf>
    <xf numFmtId="0" fontId="28" fillId="39" borderId="23" xfId="0" applyFont="1" applyFill="1" applyBorder="1" applyAlignment="1">
      <alignment vertical="center" wrapText="1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5" fillId="11" borderId="0" xfId="0" applyFont="1" applyFill="1" applyAlignment="1">
      <alignment horizontal="center"/>
    </xf>
    <xf numFmtId="0" fontId="28" fillId="39" borderId="23" xfId="0" applyFont="1" applyFill="1" applyBorder="1" applyAlignment="1">
      <alignment horizontal="left" vertical="center" wrapText="1"/>
    </xf>
    <xf numFmtId="0" fontId="7" fillId="39" borderId="23" xfId="0" applyFont="1" applyFill="1" applyBorder="1" applyAlignment="1">
      <alignment wrapText="1"/>
    </xf>
    <xf numFmtId="0" fontId="19" fillId="0" borderId="23" xfId="0" applyFont="1" applyBorder="1"/>
    <xf numFmtId="0" fontId="7" fillId="39" borderId="25" xfId="0" applyFont="1" applyFill="1" applyBorder="1" applyAlignment="1">
      <alignment wrapText="1"/>
    </xf>
    <xf numFmtId="0" fontId="19" fillId="0" borderId="25" xfId="0" applyFont="1" applyBorder="1"/>
    <xf numFmtId="0" fontId="8" fillId="39" borderId="23" xfId="0" applyFont="1" applyFill="1" applyBorder="1" applyAlignment="1">
      <alignment wrapText="1"/>
    </xf>
    <xf numFmtId="0" fontId="19" fillId="11" borderId="23" xfId="0" applyFont="1" applyFill="1" applyBorder="1"/>
    <xf numFmtId="164" fontId="7" fillId="0" borderId="0" xfId="0" applyNumberFormat="1" applyFont="1" applyAlignment="1">
      <alignment horizontal="center"/>
    </xf>
    <xf numFmtId="0" fontId="27" fillId="8" borderId="19" xfId="0" applyFont="1" applyFill="1" applyBorder="1" applyAlignment="1">
      <alignment horizontal="center" vertical="center" wrapText="1"/>
    </xf>
    <xf numFmtId="0" fontId="27" fillId="8" borderId="19" xfId="0" applyFont="1" applyFill="1" applyBorder="1" applyAlignment="1">
      <alignment horizontal="right" vertical="center" wrapText="1"/>
    </xf>
    <xf numFmtId="164" fontId="27" fillId="8" borderId="19" xfId="0" applyNumberFormat="1" applyFont="1" applyFill="1" applyBorder="1" applyAlignment="1">
      <alignment horizontal="center" vertical="center"/>
    </xf>
    <xf numFmtId="0" fontId="28" fillId="8" borderId="19" xfId="0" applyFont="1" applyFill="1" applyBorder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0" fontId="55" fillId="39" borderId="23" xfId="0" applyFont="1" applyFill="1" applyBorder="1" applyAlignment="1">
      <alignment horizontal="left" vertical="center" wrapText="1"/>
    </xf>
    <xf numFmtId="3" fontId="28" fillId="10" borderId="23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0" fontId="50" fillId="39" borderId="0" xfId="0" applyFont="1" applyFill="1" applyAlignment="1">
      <alignment horizontal="right" vertical="center" wrapText="1"/>
    </xf>
    <xf numFmtId="9" fontId="28" fillId="39" borderId="0" xfId="0" applyNumberFormat="1" applyFont="1" applyFill="1" applyAlignment="1">
      <alignment horizontal="center" vertical="center"/>
    </xf>
    <xf numFmtId="166" fontId="28" fillId="0" borderId="0" xfId="0" applyNumberFormat="1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0" fontId="28" fillId="39" borderId="16" xfId="0" applyFont="1" applyFill="1" applyBorder="1" applyAlignment="1">
      <alignment vertical="center" wrapText="1"/>
    </xf>
    <xf numFmtId="0" fontId="28" fillId="0" borderId="16" xfId="0" applyFont="1" applyBorder="1" applyAlignment="1">
      <alignment horizontal="center" vertical="center"/>
    </xf>
    <xf numFmtId="0" fontId="7" fillId="39" borderId="9" xfId="0" applyFont="1" applyFill="1" applyBorder="1" applyAlignment="1">
      <alignment wrapText="1"/>
    </xf>
    <xf numFmtId="0" fontId="7" fillId="10" borderId="9" xfId="0" applyFont="1" applyFill="1" applyBorder="1" applyAlignment="1">
      <alignment horizontal="center" vertical="center"/>
    </xf>
    <xf numFmtId="0" fontId="19" fillId="0" borderId="9" xfId="0" applyFont="1" applyBorder="1"/>
    <xf numFmtId="0" fontId="57" fillId="16" borderId="0" xfId="0" applyFont="1" applyFill="1" applyAlignment="1">
      <alignment vertical="center"/>
    </xf>
    <xf numFmtId="0" fontId="28" fillId="39" borderId="0" xfId="0" applyFont="1" applyFill="1" applyAlignment="1">
      <alignment vertical="center" wrapText="1"/>
    </xf>
    <xf numFmtId="0" fontId="28" fillId="39" borderId="9" xfId="0" applyFont="1" applyFill="1" applyBorder="1" applyAlignment="1">
      <alignment vertical="center" wrapText="1"/>
    </xf>
    <xf numFmtId="0" fontId="28" fillId="0" borderId="9" xfId="0" applyFont="1" applyBorder="1" applyAlignment="1">
      <alignment horizontal="center" vertical="center"/>
    </xf>
    <xf numFmtId="0" fontId="28" fillId="39" borderId="16" xfId="0" applyFont="1" applyFill="1" applyBorder="1" applyAlignment="1">
      <alignment wrapText="1"/>
    </xf>
    <xf numFmtId="0" fontId="28" fillId="11" borderId="9" xfId="0" applyFont="1" applyFill="1" applyBorder="1" applyAlignment="1">
      <alignment horizontal="center"/>
    </xf>
    <xf numFmtId="0" fontId="28" fillId="11" borderId="16" xfId="0" applyFont="1" applyFill="1" applyBorder="1"/>
    <xf numFmtId="2" fontId="28" fillId="11" borderId="16" xfId="0" applyNumberFormat="1" applyFont="1" applyFill="1" applyBorder="1"/>
    <xf numFmtId="0" fontId="28" fillId="39" borderId="9" xfId="0" applyFont="1" applyFill="1" applyBorder="1" applyAlignment="1">
      <alignment wrapText="1"/>
    </xf>
    <xf numFmtId="0" fontId="28" fillId="11" borderId="9" xfId="0" applyFont="1" applyFill="1" applyBorder="1"/>
    <xf numFmtId="1" fontId="28" fillId="11" borderId="9" xfId="0" applyNumberFormat="1" applyFont="1" applyFill="1" applyBorder="1"/>
    <xf numFmtId="0" fontId="27" fillId="8" borderId="19" xfId="0" applyFont="1" applyFill="1" applyBorder="1" applyAlignment="1">
      <alignment horizontal="right" wrapText="1"/>
    </xf>
    <xf numFmtId="164" fontId="27" fillId="8" borderId="19" xfId="0" applyNumberFormat="1" applyFont="1" applyFill="1" applyBorder="1" applyAlignment="1">
      <alignment horizontal="center"/>
    </xf>
    <xf numFmtId="0" fontId="28" fillId="8" borderId="19" xfId="0" applyFont="1" applyFill="1" applyBorder="1" applyAlignment="1">
      <alignment horizontal="center"/>
    </xf>
    <xf numFmtId="0" fontId="28" fillId="8" borderId="19" xfId="0" applyFont="1" applyFill="1" applyBorder="1"/>
    <xf numFmtId="0" fontId="7" fillId="39" borderId="16" xfId="0" applyFont="1" applyFill="1" applyBorder="1" applyAlignment="1">
      <alignment wrapText="1"/>
    </xf>
    <xf numFmtId="0" fontId="7" fillId="10" borderId="16" xfId="0" applyFont="1" applyFill="1" applyBorder="1" applyAlignment="1">
      <alignment horizontal="center"/>
    </xf>
    <xf numFmtId="0" fontId="19" fillId="11" borderId="16" xfId="0" applyFont="1" applyFill="1" applyBorder="1"/>
    <xf numFmtId="1" fontId="7" fillId="11" borderId="0" xfId="0" applyNumberFormat="1" applyFont="1" applyFill="1" applyAlignment="1">
      <alignment horizontal="right"/>
    </xf>
    <xf numFmtId="0" fontId="7" fillId="11" borderId="0" xfId="0" applyFont="1" applyFill="1" applyAlignment="1">
      <alignment horizontal="right"/>
    </xf>
    <xf numFmtId="2" fontId="7" fillId="11" borderId="0" xfId="0" applyNumberFormat="1" applyFont="1" applyFill="1" applyAlignment="1">
      <alignment horizontal="right"/>
    </xf>
    <xf numFmtId="0" fontId="10" fillId="39" borderId="16" xfId="0" applyFont="1" applyFill="1" applyBorder="1" applyAlignment="1">
      <alignment horizontal="right" wrapText="1"/>
    </xf>
    <xf numFmtId="10" fontId="10" fillId="39" borderId="16" xfId="0" applyNumberFormat="1" applyFont="1" applyFill="1" applyBorder="1" applyAlignment="1">
      <alignment horizontal="center"/>
    </xf>
    <xf numFmtId="2" fontId="7" fillId="11" borderId="0" xfId="0" applyNumberFormat="1" applyFont="1" applyFill="1"/>
    <xf numFmtId="0" fontId="7" fillId="39" borderId="16" xfId="0" applyFont="1" applyFill="1" applyBorder="1" applyAlignment="1">
      <alignment vertical="top" wrapText="1"/>
    </xf>
    <xf numFmtId="3" fontId="7" fillId="10" borderId="16" xfId="0" applyNumberFormat="1" applyFont="1" applyFill="1" applyBorder="1" applyAlignment="1">
      <alignment horizontal="center"/>
    </xf>
    <xf numFmtId="0" fontId="19" fillId="11" borderId="0" xfId="0" applyFont="1" applyFill="1"/>
    <xf numFmtId="0" fontId="10" fillId="39" borderId="16" xfId="0" applyFont="1" applyFill="1" applyBorder="1" applyAlignment="1">
      <alignment horizontal="right" vertical="center" wrapText="1"/>
    </xf>
    <xf numFmtId="1" fontId="7" fillId="0" borderId="0" xfId="0" applyNumberFormat="1" applyFont="1" applyAlignment="1">
      <alignment horizontal="right"/>
    </xf>
    <xf numFmtId="0" fontId="19" fillId="8" borderId="0" xfId="0" applyFont="1" applyFill="1"/>
    <xf numFmtId="0" fontId="10" fillId="8" borderId="19" xfId="0" applyFont="1" applyFill="1" applyBorder="1" applyAlignment="1">
      <alignment horizontal="right" wrapText="1"/>
    </xf>
    <xf numFmtId="164" fontId="10" fillId="8" borderId="19" xfId="0" applyNumberFormat="1" applyFont="1" applyFill="1" applyBorder="1" applyAlignment="1">
      <alignment horizontal="center"/>
    </xf>
    <xf numFmtId="0" fontId="19" fillId="8" borderId="19" xfId="0" applyFont="1" applyFill="1" applyBorder="1"/>
    <xf numFmtId="1" fontId="7" fillId="8" borderId="19" xfId="0" applyNumberFormat="1" applyFont="1" applyFill="1" applyBorder="1" applyAlignment="1">
      <alignment horizontal="right"/>
    </xf>
    <xf numFmtId="0" fontId="7" fillId="8" borderId="19" xfId="0" applyFont="1" applyFill="1" applyBorder="1" applyAlignment="1">
      <alignment horizontal="right"/>
    </xf>
    <xf numFmtId="0" fontId="7" fillId="8" borderId="19" xfId="0" applyFont="1" applyFill="1" applyBorder="1"/>
    <xf numFmtId="0" fontId="55" fillId="39" borderId="16" xfId="0" applyFont="1" applyFill="1" applyBorder="1" applyAlignment="1">
      <alignment horizontal="left" vertical="center" wrapText="1"/>
    </xf>
    <xf numFmtId="0" fontId="28" fillId="39" borderId="16" xfId="0" applyFont="1" applyFill="1" applyBorder="1" applyAlignment="1">
      <alignment horizontal="left" vertical="center" wrapText="1"/>
    </xf>
    <xf numFmtId="0" fontId="55" fillId="39" borderId="0" xfId="0" applyFont="1" applyFill="1" applyAlignment="1">
      <alignment horizontal="left" vertical="center"/>
    </xf>
    <xf numFmtId="0" fontId="55" fillId="39" borderId="9" xfId="0" applyFont="1" applyFill="1" applyBorder="1" applyAlignment="1">
      <alignment horizontal="left" vertical="center"/>
    </xf>
    <xf numFmtId="0" fontId="55" fillId="39" borderId="0" xfId="0" applyFont="1" applyFill="1" applyAlignment="1">
      <alignment horizontal="left" vertical="center" wrapText="1"/>
    </xf>
    <xf numFmtId="0" fontId="55" fillId="39" borderId="9" xfId="0" applyFont="1" applyFill="1" applyBorder="1" applyAlignment="1">
      <alignment horizontal="left" vertical="center" wrapText="1"/>
    </xf>
    <xf numFmtId="0" fontId="55" fillId="39" borderId="16" xfId="0" applyFont="1" applyFill="1" applyBorder="1" applyAlignment="1">
      <alignment horizontal="left" vertical="center"/>
    </xf>
    <xf numFmtId="0" fontId="19" fillId="8" borderId="19" xfId="0" applyFont="1" applyFill="1" applyBorder="1" applyAlignment="1">
      <alignment horizontal="center" vertical="center"/>
    </xf>
    <xf numFmtId="0" fontId="50" fillId="39" borderId="16" xfId="0" applyFont="1" applyFill="1" applyBorder="1" applyAlignment="1">
      <alignment horizontal="right" vertical="center" wrapText="1"/>
    </xf>
    <xf numFmtId="9" fontId="27" fillId="39" borderId="16" xfId="0" applyNumberFormat="1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vertical="center" wrapText="1"/>
    </xf>
    <xf numFmtId="3" fontId="7" fillId="10" borderId="16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167" fontId="19" fillId="0" borderId="0" xfId="0" applyNumberFormat="1" applyFont="1"/>
    <xf numFmtId="0" fontId="8" fillId="39" borderId="16" xfId="0" applyFont="1" applyFill="1" applyBorder="1"/>
    <xf numFmtId="0" fontId="19" fillId="0" borderId="16" xfId="0" applyFont="1" applyBorder="1"/>
    <xf numFmtId="0" fontId="51" fillId="39" borderId="16" xfId="0" applyFont="1" applyFill="1" applyBorder="1" applyAlignment="1">
      <alignment horizontal="right" wrapText="1"/>
    </xf>
    <xf numFmtId="0" fontId="55" fillId="11" borderId="16" xfId="0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horizontal="left" wrapText="1"/>
    </xf>
    <xf numFmtId="0" fontId="7" fillId="39" borderId="22" xfId="0" applyFont="1" applyFill="1" applyBorder="1" applyAlignment="1">
      <alignment vertical="center" wrapText="1"/>
    </xf>
    <xf numFmtId="0" fontId="7" fillId="10" borderId="22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0" fontId="10" fillId="39" borderId="16" xfId="0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0" fontId="10" fillId="8" borderId="19" xfId="0" applyFont="1" applyFill="1" applyBorder="1" applyAlignment="1">
      <alignment horizontal="right" vertical="center" wrapText="1"/>
    </xf>
    <xf numFmtId="164" fontId="10" fillId="8" borderId="19" xfId="0" applyNumberFormat="1" applyFont="1" applyFill="1" applyBorder="1" applyAlignment="1">
      <alignment horizontal="center" vertical="center"/>
    </xf>
    <xf numFmtId="0" fontId="7" fillId="39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8" fillId="16" borderId="0" xfId="0" applyFont="1" applyFill="1" applyAlignment="1">
      <alignment vertical="center"/>
    </xf>
    <xf numFmtId="0" fontId="7" fillId="39" borderId="0" xfId="0" applyFont="1" applyFill="1" applyAlignment="1">
      <alignment vertical="center" wrapText="1"/>
    </xf>
    <xf numFmtId="0" fontId="7" fillId="10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3" fontId="7" fillId="10" borderId="9" xfId="0" applyNumberFormat="1" applyFont="1" applyFill="1" applyBorder="1" applyAlignment="1">
      <alignment horizontal="center" vertical="center"/>
    </xf>
    <xf numFmtId="0" fontId="7" fillId="39" borderId="16" xfId="0" applyFont="1" applyFill="1" applyBorder="1" applyAlignment="1">
      <alignment vertical="center" wrapText="1"/>
    </xf>
    <xf numFmtId="0" fontId="7" fillId="10" borderId="16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35" fillId="39" borderId="0" xfId="0" applyFont="1" applyFill="1" applyAlignment="1">
      <alignment horizontal="left" vertical="center" wrapText="1"/>
    </xf>
    <xf numFmtId="0" fontId="35" fillId="39" borderId="9" xfId="0" applyFont="1" applyFill="1" applyBorder="1" applyAlignment="1">
      <alignment horizontal="left" vertical="center" wrapText="1"/>
    </xf>
    <xf numFmtId="0" fontId="35" fillId="39" borderId="16" xfId="0" applyFont="1" applyFill="1" applyBorder="1" applyAlignment="1">
      <alignment horizontal="left" vertical="center" wrapText="1"/>
    </xf>
    <xf numFmtId="0" fontId="60" fillId="16" borderId="0" xfId="0" applyFont="1" applyFill="1" applyAlignment="1">
      <alignment vertical="center"/>
    </xf>
    <xf numFmtId="0" fontId="7" fillId="39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0" fillId="39" borderId="0" xfId="0" applyFont="1" applyFill="1" applyAlignment="1">
      <alignment horizontal="right" vertical="center" wrapText="1"/>
    </xf>
    <xf numFmtId="10" fontId="10" fillId="39" borderId="0" xfId="0" applyNumberFormat="1" applyFont="1" applyFill="1" applyAlignment="1">
      <alignment horizontal="center" vertical="center"/>
    </xf>
    <xf numFmtId="0" fontId="57" fillId="16" borderId="16" xfId="0" applyFont="1" applyFill="1" applyBorder="1" applyAlignment="1">
      <alignment vertical="center"/>
    </xf>
    <xf numFmtId="0" fontId="55" fillId="39" borderId="16" xfId="0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168" fontId="28" fillId="10" borderId="16" xfId="0" applyNumberFormat="1" applyFont="1" applyFill="1" applyBorder="1" applyAlignment="1">
      <alignment horizontal="center" vertical="center"/>
    </xf>
    <xf numFmtId="169" fontId="28" fillId="10" borderId="9" xfId="0" applyNumberFormat="1" applyFont="1" applyFill="1" applyBorder="1" applyAlignment="1">
      <alignment horizontal="center" vertical="center"/>
    </xf>
    <xf numFmtId="168" fontId="28" fillId="10" borderId="9" xfId="0" applyNumberFormat="1" applyFont="1" applyFill="1" applyBorder="1" applyAlignment="1">
      <alignment horizontal="center" vertical="center"/>
    </xf>
    <xf numFmtId="164" fontId="10" fillId="51" borderId="16" xfId="0" applyNumberFormat="1" applyFont="1" applyFill="1" applyBorder="1" applyAlignment="1">
      <alignment horizontal="center" vertical="center" wrapText="1"/>
    </xf>
    <xf numFmtId="9" fontId="7" fillId="10" borderId="9" xfId="0" applyNumberFormat="1" applyFont="1" applyFill="1" applyBorder="1" applyAlignment="1">
      <alignment horizontal="center" vertical="center"/>
    </xf>
    <xf numFmtId="0" fontId="2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9" fontId="6" fillId="0" borderId="0" xfId="0" applyNumberFormat="1" applyFont="1"/>
    <xf numFmtId="164" fontId="6" fillId="0" borderId="0" xfId="0" applyNumberFormat="1" applyFont="1"/>
    <xf numFmtId="0" fontId="34" fillId="23" borderId="11" xfId="0" applyFont="1" applyFill="1" applyBorder="1" applyAlignment="1">
      <alignment horizontal="center" vertical="center"/>
    </xf>
    <xf numFmtId="0" fontId="34" fillId="30" borderId="0" xfId="0" applyFont="1" applyFill="1" applyAlignment="1">
      <alignment horizontal="center" vertical="center"/>
    </xf>
    <xf numFmtId="0" fontId="34" fillId="32" borderId="0" xfId="0" applyFont="1" applyFill="1" applyAlignment="1">
      <alignment horizontal="center" vertical="center"/>
    </xf>
    <xf numFmtId="0" fontId="34" fillId="38" borderId="0" xfId="0" applyFont="1" applyFill="1" applyAlignment="1">
      <alignment horizontal="center" vertical="center"/>
    </xf>
    <xf numFmtId="0" fontId="34" fillId="57" borderId="0" xfId="0" applyFont="1" applyFill="1" applyAlignment="1">
      <alignment horizontal="center" vertical="center"/>
    </xf>
    <xf numFmtId="0" fontId="35" fillId="0" borderId="0" xfId="0" applyFont="1" applyAlignment="1">
      <alignment horizontal="left" wrapText="1"/>
    </xf>
    <xf numFmtId="49" fontId="19" fillId="0" borderId="0" xfId="0" applyNumberFormat="1" applyFont="1"/>
    <xf numFmtId="49" fontId="6" fillId="0" borderId="0" xfId="0" applyNumberFormat="1" applyFont="1"/>
    <xf numFmtId="0" fontId="65" fillId="0" borderId="0" xfId="0" applyFont="1" applyAlignment="1">
      <alignment horizontal="left" wrapText="1"/>
    </xf>
    <xf numFmtId="2" fontId="6" fillId="0" borderId="0" xfId="0" applyNumberFormat="1" applyFont="1"/>
    <xf numFmtId="0" fontId="19" fillId="0" borderId="26" xfId="0" applyFont="1" applyBorder="1"/>
    <xf numFmtId="164" fontId="19" fillId="0" borderId="0" xfId="0" applyNumberFormat="1" applyFont="1" applyAlignment="1">
      <alignment horizontal="right"/>
    </xf>
    <xf numFmtId="2" fontId="75" fillId="51" borderId="0" xfId="0" applyNumberFormat="1" applyFont="1" applyFill="1"/>
    <xf numFmtId="0" fontId="0" fillId="0" borderId="27" xfId="0" applyBorder="1"/>
    <xf numFmtId="0" fontId="0" fillId="0" borderId="27" xfId="0" pivotButton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28" fillId="10" borderId="16" xfId="0" applyFont="1" applyFill="1" applyBorder="1" applyAlignment="1">
      <alignment horizontal="left" vertical="center"/>
    </xf>
    <xf numFmtId="0" fontId="28" fillId="10" borderId="9" xfId="0" applyFont="1" applyFill="1" applyBorder="1" applyAlignment="1">
      <alignment horizontal="left" vertical="center"/>
    </xf>
    <xf numFmtId="0" fontId="7" fillId="10" borderId="9" xfId="0" applyFont="1" applyFill="1" applyBorder="1" applyAlignment="1">
      <alignment horizontal="left" vertical="center"/>
    </xf>
    <xf numFmtId="0" fontId="76" fillId="10" borderId="9" xfId="1" applyFill="1" applyBorder="1" applyAlignment="1">
      <alignment horizontal="left"/>
    </xf>
    <xf numFmtId="0" fontId="6" fillId="10" borderId="17" xfId="0" applyFont="1" applyFill="1" applyBorder="1" applyAlignment="1">
      <alignment horizontal="left"/>
    </xf>
    <xf numFmtId="0" fontId="50" fillId="4" borderId="4" xfId="0" applyFont="1" applyFill="1" applyBorder="1" applyAlignment="1">
      <alignment horizontal="left"/>
    </xf>
    <xf numFmtId="3" fontId="6" fillId="10" borderId="16" xfId="0" applyNumberFormat="1" applyFont="1" applyFill="1" applyBorder="1" applyAlignment="1">
      <alignment horizontal="left"/>
    </xf>
    <xf numFmtId="3" fontId="6" fillId="10" borderId="9" xfId="0" applyNumberFormat="1" applyFont="1" applyFill="1" applyBorder="1" applyAlignment="1">
      <alignment horizontal="left"/>
    </xf>
    <xf numFmtId="0" fontId="6" fillId="10" borderId="9" xfId="0" applyFont="1" applyFill="1" applyBorder="1" applyAlignment="1">
      <alignment horizontal="left"/>
    </xf>
    <xf numFmtId="0" fontId="6" fillId="10" borderId="16" xfId="0" applyFont="1" applyFill="1" applyBorder="1" applyAlignment="1">
      <alignment horizontal="left"/>
    </xf>
    <xf numFmtId="0" fontId="6" fillId="10" borderId="0" xfId="0" applyFont="1" applyFill="1" applyAlignment="1">
      <alignment horizontal="left"/>
    </xf>
    <xf numFmtId="0" fontId="6" fillId="10" borderId="16" xfId="0" applyFont="1" applyFill="1" applyBorder="1" applyAlignment="1">
      <alignment horizontal="left" vertical="center" wrapText="1"/>
    </xf>
    <xf numFmtId="0" fontId="10" fillId="52" borderId="9" xfId="0" applyFont="1" applyFill="1" applyBorder="1" applyAlignment="1">
      <alignment horizontal="left"/>
    </xf>
    <xf numFmtId="0" fontId="6" fillId="10" borderId="2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7" fillId="9" borderId="19" xfId="0" applyFont="1" applyFill="1" applyBorder="1" applyAlignment="1">
      <alignment horizontal="left" vertical="center" wrapText="1"/>
    </xf>
    <xf numFmtId="0" fontId="27" fillId="15" borderId="0" xfId="0" applyFont="1" applyFill="1" applyAlignment="1">
      <alignment horizontal="left" vertical="center" wrapText="1"/>
    </xf>
    <xf numFmtId="0" fontId="28" fillId="51" borderId="0" xfId="0" applyFont="1" applyFill="1" applyAlignment="1">
      <alignment horizontal="left" vertical="center" wrapText="1"/>
    </xf>
    <xf numFmtId="0" fontId="28" fillId="51" borderId="9" xfId="0" applyFont="1" applyFill="1" applyBorder="1" applyAlignment="1">
      <alignment horizontal="left" vertical="center" wrapText="1"/>
    </xf>
    <xf numFmtId="0" fontId="28" fillId="51" borderId="16" xfId="0" applyFont="1" applyFill="1" applyBorder="1" applyAlignment="1">
      <alignment horizontal="left" vertical="center" wrapText="1"/>
    </xf>
    <xf numFmtId="0" fontId="10" fillId="15" borderId="4" xfId="0" applyFont="1" applyFill="1" applyBorder="1" applyAlignment="1">
      <alignment horizontal="left" vertical="center" wrapText="1"/>
    </xf>
    <xf numFmtId="0" fontId="62" fillId="1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7" fillId="11" borderId="16" xfId="0" applyFont="1" applyFill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/>
    </xf>
    <xf numFmtId="0" fontId="28" fillId="11" borderId="16" xfId="0" applyFont="1" applyFill="1" applyBorder="1" applyAlignment="1">
      <alignment horizontal="left" vertical="center"/>
    </xf>
    <xf numFmtId="0" fontId="56" fillId="11" borderId="16" xfId="0" applyFont="1" applyFill="1" applyBorder="1" applyAlignment="1">
      <alignment horizontal="left" vertical="center"/>
    </xf>
    <xf numFmtId="0" fontId="28" fillId="11" borderId="0" xfId="0" applyFont="1" applyFill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11" borderId="9" xfId="0" applyFont="1" applyFill="1" applyBorder="1" applyAlignment="1">
      <alignment horizontal="left" vertical="center"/>
    </xf>
    <xf numFmtId="0" fontId="28" fillId="9" borderId="19" xfId="0" applyFont="1" applyFill="1" applyBorder="1" applyAlignment="1">
      <alignment horizontal="left" vertical="center"/>
    </xf>
    <xf numFmtId="0" fontId="28" fillId="9" borderId="0" xfId="0" applyFont="1" applyFill="1" applyAlignment="1">
      <alignment horizontal="left" vertical="center"/>
    </xf>
    <xf numFmtId="0" fontId="63" fillId="16" borderId="0" xfId="0" applyFont="1" applyFill="1" applyAlignment="1">
      <alignment horizontal="left" vertical="center"/>
    </xf>
    <xf numFmtId="0" fontId="56" fillId="11" borderId="0" xfId="0" applyFont="1" applyFill="1" applyAlignment="1">
      <alignment horizontal="left" vertical="center"/>
    </xf>
    <xf numFmtId="0" fontId="55" fillId="11" borderId="0" xfId="0" applyFont="1" applyFill="1" applyAlignment="1">
      <alignment horizontal="left" vertical="center"/>
    </xf>
    <xf numFmtId="2" fontId="2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62" fillId="16" borderId="16" xfId="0" applyFont="1" applyFill="1" applyBorder="1" applyAlignment="1">
      <alignment horizontal="left" vertical="center"/>
    </xf>
    <xf numFmtId="0" fontId="8" fillId="51" borderId="16" xfId="0" applyFont="1" applyFill="1" applyBorder="1" applyAlignment="1">
      <alignment horizontal="left" vertical="center" wrapText="1"/>
    </xf>
    <xf numFmtId="0" fontId="7" fillId="51" borderId="16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0" fontId="10" fillId="51" borderId="1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9" fillId="11" borderId="0" xfId="0" applyFont="1" applyFill="1" applyAlignment="1">
      <alignment horizontal="left" vertical="center"/>
    </xf>
    <xf numFmtId="0" fontId="64" fillId="16" borderId="0" xfId="0" applyFont="1" applyFill="1" applyAlignment="1">
      <alignment horizontal="left" vertical="center"/>
    </xf>
    <xf numFmtId="0" fontId="7" fillId="51" borderId="4" xfId="0" applyFont="1" applyFill="1" applyBorder="1" applyAlignment="1">
      <alignment horizontal="left" vertical="center" wrapText="1"/>
    </xf>
    <xf numFmtId="0" fontId="7" fillId="11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51" borderId="9" xfId="0" applyFont="1" applyFill="1" applyBorder="1" applyAlignment="1">
      <alignment horizontal="left" vertical="center" wrapText="1"/>
    </xf>
    <xf numFmtId="0" fontId="7" fillId="11" borderId="9" xfId="0" applyFont="1" applyFill="1" applyBorder="1" applyAlignment="1">
      <alignment horizontal="left" vertical="center"/>
    </xf>
    <xf numFmtId="0" fontId="7" fillId="51" borderId="16" xfId="0" applyFont="1" applyFill="1" applyBorder="1" applyAlignment="1">
      <alignment horizontal="left" vertical="center" wrapText="1"/>
    </xf>
    <xf numFmtId="0" fontId="7" fillId="11" borderId="16" xfId="0" applyFont="1" applyFill="1" applyBorder="1" applyAlignment="1">
      <alignment horizontal="left" vertical="center"/>
    </xf>
    <xf numFmtId="0" fontId="7" fillId="9" borderId="19" xfId="0" applyFont="1" applyFill="1" applyBorder="1" applyAlignment="1">
      <alignment horizontal="left" vertical="center"/>
    </xf>
    <xf numFmtId="0" fontId="10" fillId="9" borderId="19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7" fillId="51" borderId="22" xfId="0" applyFont="1" applyFill="1" applyBorder="1" applyAlignment="1">
      <alignment horizontal="left" vertical="center" wrapText="1"/>
    </xf>
    <xf numFmtId="0" fontId="7" fillId="11" borderId="22" xfId="0" applyFont="1" applyFill="1" applyBorder="1" applyAlignment="1">
      <alignment horizontal="left" vertical="center"/>
    </xf>
    <xf numFmtId="0" fontId="7" fillId="11" borderId="9" xfId="0" applyFont="1" applyFill="1" applyBorder="1" applyAlignment="1">
      <alignment horizontal="left" vertical="center" wrapText="1"/>
    </xf>
    <xf numFmtId="164" fontId="27" fillId="9" borderId="19" xfId="0" applyNumberFormat="1" applyFont="1" applyFill="1" applyBorder="1" applyAlignment="1">
      <alignment horizontal="center" vertical="center"/>
    </xf>
    <xf numFmtId="164" fontId="10" fillId="9" borderId="1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0" fillId="58" borderId="0" xfId="0" applyFill="1" applyAlignment="1">
      <alignment horizontal="left" vertical="center"/>
    </xf>
    <xf numFmtId="0" fontId="6" fillId="0" borderId="24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11" borderId="23" xfId="0" applyFont="1" applyFill="1" applyBorder="1" applyAlignment="1">
      <alignment horizontal="center" vertical="center" wrapText="1"/>
    </xf>
    <xf numFmtId="0" fontId="8" fillId="54" borderId="16" xfId="0" applyFont="1" applyFill="1" applyBorder="1" applyAlignment="1">
      <alignment horizontal="left" wrapText="1"/>
    </xf>
    <xf numFmtId="0" fontId="7" fillId="0" borderId="16" xfId="0" applyFont="1" applyBorder="1" applyAlignment="1">
      <alignment horizontal="center" wrapText="1"/>
    </xf>
    <xf numFmtId="0" fontId="8" fillId="54" borderId="23" xfId="0" applyFont="1" applyFill="1" applyBorder="1" applyAlignment="1">
      <alignment horizontal="left" wrapText="1"/>
    </xf>
    <xf numFmtId="0" fontId="6" fillId="0" borderId="16" xfId="0" applyFont="1" applyBorder="1" applyAlignment="1">
      <alignment wrapText="1"/>
    </xf>
    <xf numFmtId="0" fontId="6" fillId="0" borderId="9" xfId="0" applyFont="1" applyBorder="1" applyAlignment="1">
      <alignment vertical="center" wrapText="1"/>
    </xf>
    <xf numFmtId="0" fontId="6" fillId="58" borderId="17" xfId="0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left" wrapText="1"/>
    </xf>
    <xf numFmtId="0" fontId="7" fillId="17" borderId="0" xfId="0" applyFont="1" applyFill="1" applyAlignment="1">
      <alignment wrapText="1"/>
    </xf>
    <xf numFmtId="0" fontId="6" fillId="0" borderId="23" xfId="0" applyFont="1" applyBorder="1" applyAlignment="1">
      <alignment horizontal="left" wrapText="1"/>
    </xf>
    <xf numFmtId="0" fontId="7" fillId="33" borderId="23" xfId="0" applyFont="1" applyFill="1" applyBorder="1" applyAlignment="1">
      <alignment vertical="center" wrapText="1"/>
    </xf>
    <xf numFmtId="0" fontId="0" fillId="59" borderId="0" xfId="0" applyFill="1"/>
    <xf numFmtId="0" fontId="8" fillId="39" borderId="9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3" fontId="0" fillId="0" borderId="0" xfId="0" applyNumberFormat="1"/>
    <xf numFmtId="0" fontId="13" fillId="0" borderId="0" xfId="0" applyFont="1" applyAlignment="1">
      <alignment horizontal="left" wrapText="1"/>
    </xf>
    <xf numFmtId="0" fontId="7" fillId="11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top" wrapText="1"/>
    </xf>
    <xf numFmtId="0" fontId="14" fillId="7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vertical="top"/>
    </xf>
    <xf numFmtId="0" fontId="8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left" vertical="top"/>
    </xf>
    <xf numFmtId="0" fontId="15" fillId="8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left" vertical="top" wrapText="1"/>
    </xf>
    <xf numFmtId="0" fontId="10" fillId="25" borderId="0" xfId="0" applyFont="1" applyFill="1" applyAlignment="1">
      <alignment horizontal="right" wrapText="1"/>
    </xf>
    <xf numFmtId="0" fontId="10" fillId="33" borderId="0" xfId="0" applyFont="1" applyFill="1" applyAlignment="1">
      <alignment horizontal="right" wrapText="1"/>
    </xf>
    <xf numFmtId="0" fontId="10" fillId="39" borderId="0" xfId="0" applyFont="1" applyFill="1" applyAlignment="1">
      <alignment horizontal="right" wrapText="1"/>
    </xf>
    <xf numFmtId="0" fontId="10" fillId="51" borderId="0" xfId="0" applyFont="1" applyFill="1" applyAlignment="1">
      <alignment horizontal="right" wrapText="1"/>
    </xf>
    <xf numFmtId="0" fontId="24" fillId="4" borderId="5" xfId="0" applyFont="1" applyFill="1" applyBorder="1" applyAlignment="1">
      <alignment horizontal="left" vertical="center" wrapText="1"/>
    </xf>
    <xf numFmtId="0" fontId="6" fillId="0" borderId="6" xfId="0" applyFont="1" applyBorder="1"/>
    <xf numFmtId="0" fontId="8" fillId="4" borderId="6" xfId="0" applyFont="1" applyFill="1" applyBorder="1" applyAlignment="1">
      <alignment vertical="center" wrapText="1"/>
    </xf>
    <xf numFmtId="164" fontId="29" fillId="4" borderId="6" xfId="0" applyNumberFormat="1" applyFont="1" applyFill="1" applyBorder="1" applyAlignment="1">
      <alignment horizontal="left" vertical="center"/>
    </xf>
    <xf numFmtId="0" fontId="36" fillId="17" borderId="17" xfId="0" applyFont="1" applyFill="1" applyBorder="1" applyAlignment="1">
      <alignment vertical="center" wrapText="1"/>
    </xf>
    <xf numFmtId="0" fontId="6" fillId="0" borderId="16" xfId="0" applyFont="1" applyBorder="1"/>
    <xf numFmtId="0" fontId="10" fillId="17" borderId="0" xfId="0" applyFont="1" applyFill="1" applyAlignment="1">
      <alignment horizontal="right" wrapText="1"/>
    </xf>
    <xf numFmtId="0" fontId="6" fillId="0" borderId="15" xfId="0" applyFont="1" applyBorder="1"/>
    <xf numFmtId="0" fontId="36" fillId="25" borderId="0" xfId="0" applyFont="1" applyFill="1" applyAlignment="1">
      <alignment vertical="center"/>
    </xf>
    <xf numFmtId="0" fontId="36" fillId="25" borderId="0" xfId="0" applyFont="1" applyFill="1" applyAlignment="1">
      <alignment vertical="center" wrapText="1"/>
    </xf>
    <xf numFmtId="0" fontId="36" fillId="33" borderId="0" xfId="0" applyFont="1" applyFill="1" applyAlignment="1">
      <alignment vertical="center"/>
    </xf>
    <xf numFmtId="0" fontId="36" fillId="33" borderId="0" xfId="0" applyFont="1" applyFill="1" applyAlignment="1">
      <alignment vertical="center" wrapText="1"/>
    </xf>
    <xf numFmtId="0" fontId="36" fillId="39" borderId="0" xfId="0" applyFont="1" applyFill="1" applyAlignment="1">
      <alignment vertical="center"/>
    </xf>
    <xf numFmtId="0" fontId="36" fillId="51" borderId="0" xfId="0" applyFont="1" applyFill="1" applyAlignment="1">
      <alignment vertical="center" wrapText="1"/>
    </xf>
    <xf numFmtId="0" fontId="36" fillId="51" borderId="0" xfId="0" applyFont="1" applyFill="1" applyAlignment="1">
      <alignment vertical="center"/>
    </xf>
    <xf numFmtId="0" fontId="36" fillId="39" borderId="0" xfId="0" applyFont="1" applyFill="1" applyAlignment="1">
      <alignment vertical="center" wrapText="1"/>
    </xf>
    <xf numFmtId="0" fontId="49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1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7" fillId="53" borderId="0" xfId="0" applyFont="1" applyFill="1" applyAlignment="1">
      <alignment horizontal="center" vertical="center" wrapText="1"/>
    </xf>
    <xf numFmtId="0" fontId="10" fillId="53" borderId="0" xfId="0" applyFont="1" applyFill="1" applyAlignment="1">
      <alignment horizontal="center" wrapText="1"/>
    </xf>
    <xf numFmtId="0" fontId="6" fillId="0" borderId="23" xfId="0" applyFont="1" applyBorder="1"/>
    <xf numFmtId="0" fontId="10" fillId="53" borderId="0" xfId="0" applyFont="1" applyFill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27" fillId="56" borderId="0" xfId="0" applyFont="1" applyFill="1" applyAlignment="1">
      <alignment horizontal="center" vertical="center" wrapText="1"/>
    </xf>
    <xf numFmtId="0" fontId="10" fillId="56" borderId="0" xfId="0" applyFont="1" applyFill="1" applyAlignment="1">
      <alignment horizontal="center" vertical="center" wrapText="1"/>
    </xf>
    <xf numFmtId="0" fontId="10" fillId="56" borderId="4" xfId="0" applyFont="1" applyFill="1" applyBorder="1" applyAlignment="1">
      <alignment horizontal="center" vertical="center" wrapText="1"/>
    </xf>
    <xf numFmtId="0" fontId="10" fillId="56" borderId="0" xfId="0" applyFont="1" applyFill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7" fillId="1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15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0" fillId="0" borderId="27" xfId="0" applyNumberFormat="1" applyBorder="1"/>
    <xf numFmtId="0" fontId="0" fillId="0" borderId="29" xfId="0" applyNumberFormat="1" applyBorder="1"/>
    <xf numFmtId="0" fontId="0" fillId="0" borderId="30" xfId="0" applyNumberFormat="1" applyBorder="1"/>
    <xf numFmtId="0" fontId="0" fillId="0" borderId="31" xfId="0" applyNumberFormat="1" applyBorder="1"/>
    <xf numFmtId="0" fontId="0" fillId="0" borderId="32" xfId="0" applyNumberFormat="1" applyBorder="1"/>
    <xf numFmtId="0" fontId="0" fillId="0" borderId="33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sheetMetadata" Target="metadata.xml"/><Relationship Id="rId2" Type="http://schemas.openxmlformats.org/officeDocument/2006/relationships/chartsheet" Target="chartsheets/sheet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styles" Target="style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 lvl="0">
              <a:defRPr sz="1600" b="0">
                <a:solidFill>
                  <a:srgbClr val="000000"/>
                </a:solidFill>
                <a:latin typeface="Roboto"/>
              </a:defRPr>
            </a:pPr>
            <a:r>
              <a:rPr sz="1600" b="0">
                <a:solidFill>
                  <a:srgbClr val="000000"/>
                </a:solidFill>
                <a:latin typeface="Roboto"/>
              </a:rPr>
              <a:t>Contribución a la agenda 2030. Este gráfico contrasta el aporte potencial y efectivo de las IES a distintas metas de la agenda 2030. El porcentaje corresponde a la fracción del aporte en un ODS respecto el aporte total posible a los 17 ODS. Los aportes se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'Resumen aporte ODS'!$B$21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E5253B"/>
              </a:solidFill>
            </c:spPr>
            <c:extLst>
              <c:ext xmlns:c16="http://schemas.microsoft.com/office/drawing/2014/chart" uri="{C3380CC4-5D6E-409C-BE32-E72D297353CC}">
                <c16:uniqueId val="{00000001-E3A1-4392-BFB4-94F3E69339C7}"/>
              </c:ext>
            </c:extLst>
          </c:dPt>
          <c:dPt>
            <c:idx val="1"/>
            <c:bubble3D val="0"/>
            <c:spPr>
              <a:solidFill>
                <a:srgbClr val="DEA83A"/>
              </a:solidFill>
            </c:spPr>
            <c:extLst>
              <c:ext xmlns:c16="http://schemas.microsoft.com/office/drawing/2014/chart" uri="{C3380CC4-5D6E-409C-BE32-E72D297353CC}">
                <c16:uniqueId val="{00000003-E3A1-4392-BFB4-94F3E69339C7}"/>
              </c:ext>
            </c:extLst>
          </c:dPt>
          <c:dPt>
            <c:idx val="2"/>
            <c:bubble3D val="0"/>
            <c:spPr>
              <a:solidFill>
                <a:srgbClr val="4D9F38"/>
              </a:solidFill>
            </c:spPr>
            <c:extLst>
              <c:ext xmlns:c16="http://schemas.microsoft.com/office/drawing/2014/chart" uri="{C3380CC4-5D6E-409C-BE32-E72D297353CC}">
                <c16:uniqueId val="{00000005-E3A1-4392-BFB4-94F3E69339C7}"/>
              </c:ext>
            </c:extLst>
          </c:dPt>
          <c:dPt>
            <c:idx val="3"/>
            <c:bubble3D val="0"/>
            <c:spPr>
              <a:solidFill>
                <a:srgbClr val="C61A2D"/>
              </a:solidFill>
            </c:spPr>
            <c:extLst>
              <c:ext xmlns:c16="http://schemas.microsoft.com/office/drawing/2014/chart" uri="{C3380CC4-5D6E-409C-BE32-E72D297353CC}">
                <c16:uniqueId val="{00000007-E3A1-4392-BFB4-94F3E69339C7}"/>
              </c:ext>
            </c:extLst>
          </c:dPt>
          <c:dPt>
            <c:idx val="4"/>
            <c:bubble3D val="0"/>
            <c:spPr>
              <a:solidFill>
                <a:srgbClr val="FF3B21"/>
              </a:solidFill>
            </c:spPr>
            <c:extLst>
              <c:ext xmlns:c16="http://schemas.microsoft.com/office/drawing/2014/chart" uri="{C3380CC4-5D6E-409C-BE32-E72D297353CC}">
                <c16:uniqueId val="{00000009-E3A1-4392-BFB4-94F3E69339C7}"/>
              </c:ext>
            </c:extLst>
          </c:dPt>
          <c:dPt>
            <c:idx val="5"/>
            <c:bubble3D val="0"/>
            <c:spPr>
              <a:solidFill>
                <a:srgbClr val="29BDE2"/>
              </a:solidFill>
            </c:spPr>
            <c:extLst>
              <c:ext xmlns:c16="http://schemas.microsoft.com/office/drawing/2014/chart" uri="{C3380CC4-5D6E-409C-BE32-E72D297353CC}">
                <c16:uniqueId val="{0000000B-E3A1-4392-BFB4-94F3E69339C7}"/>
              </c:ext>
            </c:extLst>
          </c:dPt>
          <c:dPt>
            <c:idx val="6"/>
            <c:bubble3D val="0"/>
            <c:spPr>
              <a:solidFill>
                <a:srgbClr val="FCC30A"/>
              </a:solidFill>
            </c:spPr>
            <c:extLst>
              <c:ext xmlns:c16="http://schemas.microsoft.com/office/drawing/2014/chart" uri="{C3380CC4-5D6E-409C-BE32-E72D297353CC}">
                <c16:uniqueId val="{0000000D-E3A1-4392-BFB4-94F3E69339C7}"/>
              </c:ext>
            </c:extLst>
          </c:dPt>
          <c:dPt>
            <c:idx val="7"/>
            <c:bubble3D val="0"/>
            <c:spPr>
              <a:solidFill>
                <a:srgbClr val="A21942"/>
              </a:solidFill>
            </c:spPr>
            <c:extLst>
              <c:ext xmlns:c16="http://schemas.microsoft.com/office/drawing/2014/chart" uri="{C3380CC4-5D6E-409C-BE32-E72D297353CC}">
                <c16:uniqueId val="{0000000F-E3A1-4392-BFB4-94F3E69339C7}"/>
              </c:ext>
            </c:extLst>
          </c:dPt>
          <c:dPt>
            <c:idx val="8"/>
            <c:bubble3D val="0"/>
            <c:spPr>
              <a:solidFill>
                <a:srgbClr val="FD6825"/>
              </a:solidFill>
            </c:spPr>
            <c:extLst>
              <c:ext xmlns:c16="http://schemas.microsoft.com/office/drawing/2014/chart" uri="{C3380CC4-5D6E-409C-BE32-E72D297353CC}">
                <c16:uniqueId val="{00000011-E3A1-4392-BFB4-94F3E69339C7}"/>
              </c:ext>
            </c:extLst>
          </c:dPt>
          <c:dPt>
            <c:idx val="9"/>
            <c:bubble3D val="0"/>
            <c:spPr>
              <a:solidFill>
                <a:srgbClr val="DE1466"/>
              </a:solidFill>
            </c:spPr>
            <c:extLst>
              <c:ext xmlns:c16="http://schemas.microsoft.com/office/drawing/2014/chart" uri="{C3380CC4-5D6E-409C-BE32-E72D297353CC}">
                <c16:uniqueId val="{00000013-E3A1-4392-BFB4-94F3E69339C7}"/>
              </c:ext>
            </c:extLst>
          </c:dPt>
          <c:dPt>
            <c:idx val="10"/>
            <c:bubble3D val="0"/>
            <c:spPr>
              <a:solidFill>
                <a:srgbClr val="FE9D24"/>
              </a:solidFill>
            </c:spPr>
            <c:extLst>
              <c:ext xmlns:c16="http://schemas.microsoft.com/office/drawing/2014/chart" uri="{C3380CC4-5D6E-409C-BE32-E72D297353CC}">
                <c16:uniqueId val="{00000015-E3A1-4392-BFB4-94F3E69339C7}"/>
              </c:ext>
            </c:extLst>
          </c:dPt>
          <c:dPt>
            <c:idx val="11"/>
            <c:bubble3D val="0"/>
            <c:spPr>
              <a:solidFill>
                <a:srgbClr val="BF8B2E"/>
              </a:solidFill>
            </c:spPr>
            <c:extLst>
              <c:ext xmlns:c16="http://schemas.microsoft.com/office/drawing/2014/chart" uri="{C3380CC4-5D6E-409C-BE32-E72D297353CC}">
                <c16:uniqueId val="{00000017-E3A1-4392-BFB4-94F3E69339C7}"/>
              </c:ext>
            </c:extLst>
          </c:dPt>
          <c:dPt>
            <c:idx val="12"/>
            <c:bubble3D val="0"/>
            <c:spPr>
              <a:solidFill>
                <a:srgbClr val="3E7F43"/>
              </a:solidFill>
            </c:spPr>
            <c:extLst>
              <c:ext xmlns:c16="http://schemas.microsoft.com/office/drawing/2014/chart" uri="{C3380CC4-5D6E-409C-BE32-E72D297353CC}">
                <c16:uniqueId val="{00000019-E3A1-4392-BFB4-94F3E69339C7}"/>
              </c:ext>
            </c:extLst>
          </c:dPt>
          <c:dPt>
            <c:idx val="13"/>
            <c:bubble3D val="0"/>
            <c:spPr>
              <a:solidFill>
                <a:srgbClr val="0D97D8"/>
              </a:solidFill>
            </c:spPr>
            <c:extLst>
              <c:ext xmlns:c16="http://schemas.microsoft.com/office/drawing/2014/chart" uri="{C3380CC4-5D6E-409C-BE32-E72D297353CC}">
                <c16:uniqueId val="{0000001B-E3A1-4392-BFB4-94F3E69339C7}"/>
              </c:ext>
            </c:extLst>
          </c:dPt>
          <c:dPt>
            <c:idx val="14"/>
            <c:bubble3D val="0"/>
            <c:spPr>
              <a:solidFill>
                <a:srgbClr val="57C12A"/>
              </a:solidFill>
            </c:spPr>
            <c:extLst>
              <c:ext xmlns:c16="http://schemas.microsoft.com/office/drawing/2014/chart" uri="{C3380CC4-5D6E-409C-BE32-E72D297353CC}">
                <c16:uniqueId val="{0000001D-E3A1-4392-BFB4-94F3E69339C7}"/>
              </c:ext>
            </c:extLst>
          </c:dPt>
          <c:dPt>
            <c:idx val="15"/>
            <c:bubble3D val="0"/>
            <c:spPr>
              <a:solidFill>
                <a:srgbClr val="00689D"/>
              </a:solidFill>
            </c:spPr>
            <c:extLst>
              <c:ext xmlns:c16="http://schemas.microsoft.com/office/drawing/2014/chart" uri="{C3380CC4-5D6E-409C-BE32-E72D297353CC}">
                <c16:uniqueId val="{0000001F-E3A1-4392-BFB4-94F3E69339C7}"/>
              </c:ext>
            </c:extLst>
          </c:dPt>
          <c:dPt>
            <c:idx val="16"/>
            <c:bubble3D val="0"/>
            <c:spPr>
              <a:solidFill>
                <a:srgbClr val="091C8B"/>
              </a:solidFill>
            </c:spPr>
            <c:extLst>
              <c:ext xmlns:c16="http://schemas.microsoft.com/office/drawing/2014/chart" uri="{C3380CC4-5D6E-409C-BE32-E72D297353CC}">
                <c16:uniqueId val="{00000021-E3A1-4392-BFB4-94F3E69339C7}"/>
              </c:ext>
            </c:extLst>
          </c:dPt>
          <c:dPt>
            <c:idx val="17"/>
            <c:bubble3D val="0"/>
            <c:spPr>
              <a:solidFill>
                <a:srgbClr val="CCCCCC"/>
              </a:solidFill>
            </c:spPr>
            <c:extLst>
              <c:ext xmlns:c16="http://schemas.microsoft.com/office/drawing/2014/chart" uri="{C3380CC4-5D6E-409C-BE32-E72D297353CC}">
                <c16:uniqueId val="{00000023-E3A1-4392-BFB4-94F3E69339C7}"/>
              </c:ext>
            </c:extLst>
          </c:dPt>
          <c:cat>
            <c:strRef>
              <c:f>'Resumen aporte ODS'!$A$22:$A$39</c:f>
              <c:strCache>
                <c:ptCount val="18"/>
                <c:pt idx="0">
                  <c:v>ODS-1</c:v>
                </c:pt>
                <c:pt idx="1">
                  <c:v>ODS-2</c:v>
                </c:pt>
                <c:pt idx="2">
                  <c:v>ODS-3</c:v>
                </c:pt>
                <c:pt idx="3">
                  <c:v>ODS-4</c:v>
                </c:pt>
                <c:pt idx="4">
                  <c:v>ODS-5</c:v>
                </c:pt>
                <c:pt idx="5">
                  <c:v>ODS-6</c:v>
                </c:pt>
                <c:pt idx="6">
                  <c:v>ODS-7</c:v>
                </c:pt>
                <c:pt idx="7">
                  <c:v>ODS-8</c:v>
                </c:pt>
                <c:pt idx="8">
                  <c:v>ODS-9</c:v>
                </c:pt>
                <c:pt idx="9">
                  <c:v>ODS-10</c:v>
                </c:pt>
                <c:pt idx="10">
                  <c:v>ODS-11</c:v>
                </c:pt>
                <c:pt idx="11">
                  <c:v>ODS-12</c:v>
                </c:pt>
                <c:pt idx="12">
                  <c:v>ODS-13</c:v>
                </c:pt>
                <c:pt idx="13">
                  <c:v>ODS-14</c:v>
                </c:pt>
                <c:pt idx="14">
                  <c:v>ODS-15</c:v>
                </c:pt>
                <c:pt idx="15">
                  <c:v>ODS-16</c:v>
                </c:pt>
                <c:pt idx="16">
                  <c:v>ODS-17</c:v>
                </c:pt>
                <c:pt idx="17">
                  <c:v>Sin avance</c:v>
                </c:pt>
              </c:strCache>
            </c:strRef>
          </c:cat>
          <c:val>
            <c:numRef>
              <c:f>'Resumen aporte ODS'!$B$22:$B$39</c:f>
              <c:numCache>
                <c:formatCode>0.0</c:formatCode>
                <c:ptCount val="18"/>
                <c:pt idx="0">
                  <c:v>0</c:v>
                </c:pt>
                <c:pt idx="1">
                  <c:v>1.2599999999999998</c:v>
                </c:pt>
                <c:pt idx="2">
                  <c:v>12.54</c:v>
                </c:pt>
                <c:pt idx="3">
                  <c:v>4.339999999999999</c:v>
                </c:pt>
                <c:pt idx="4">
                  <c:v>22.871065175610376</c:v>
                </c:pt>
                <c:pt idx="5">
                  <c:v>14.119999999999997</c:v>
                </c:pt>
                <c:pt idx="6">
                  <c:v>3.4400000000000008</c:v>
                </c:pt>
                <c:pt idx="7">
                  <c:v>8.8999999999999986</c:v>
                </c:pt>
                <c:pt idx="8">
                  <c:v>15.509999999999998</c:v>
                </c:pt>
                <c:pt idx="9">
                  <c:v>13.44</c:v>
                </c:pt>
                <c:pt idx="10">
                  <c:v>13.799999999999999</c:v>
                </c:pt>
                <c:pt idx="11">
                  <c:v>14.799999999999997</c:v>
                </c:pt>
                <c:pt idx="12">
                  <c:v>19.191208662569505</c:v>
                </c:pt>
                <c:pt idx="13">
                  <c:v>16.247497336414398</c:v>
                </c:pt>
                <c:pt idx="14">
                  <c:v>13.799999999999999</c:v>
                </c:pt>
                <c:pt idx="15">
                  <c:v>17.159999999999997</c:v>
                </c:pt>
                <c:pt idx="16">
                  <c:v>3.4100000000000006</c:v>
                </c:pt>
                <c:pt idx="17">
                  <c:v>15.58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3A1-4392-BFB4-94F3E6933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sz="1600" b="0" i="0">
              <a:solidFill>
                <a:srgbClr val="000000"/>
              </a:solidFill>
              <a:latin typeface="Tahoma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/>
    </a:solidFill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54E-2"/>
          <c:y val="0"/>
          <c:w val="0.93850931677018656"/>
          <c:h val="0.85909090909090913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073763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Resultado!$F$16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0F7-4454-B0F4-77F485AD4F53}"/>
            </c:ext>
          </c:extLst>
        </c:ser>
        <c:ser>
          <c:idx val="1"/>
          <c:order val="1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0F7-4454-B0F4-77F485AD4F53}"/>
            </c:ext>
          </c:extLst>
        </c:ser>
        <c:ser>
          <c:idx val="2"/>
          <c:order val="2"/>
          <c:spPr>
            <a:solidFill>
              <a:srgbClr val="3C78D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Resultado!$F$17</c:f>
              <c:numCache>
                <c:formatCode>0.0</c:formatCode>
                <c:ptCount val="1"/>
                <c:pt idx="0">
                  <c:v>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D0F7-4454-B0F4-77F485AD4F53}"/>
            </c:ext>
          </c:extLst>
        </c:ser>
        <c:ser>
          <c:idx val="3"/>
          <c:order val="3"/>
          <c:spPr>
            <a:solidFill>
              <a:srgbClr val="6FA8D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D0F7-4454-B0F4-77F485AD4F53}"/>
            </c:ext>
          </c:extLst>
        </c:ser>
        <c:ser>
          <c:idx val="4"/>
          <c:order val="4"/>
          <c:spPr>
            <a:solidFill>
              <a:srgbClr val="1155C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Resultado!$F$18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D0F7-4454-B0F4-77F485AD4F53}"/>
            </c:ext>
          </c:extLst>
        </c:ser>
        <c:ser>
          <c:idx val="5"/>
          <c:order val="5"/>
          <c:spPr>
            <a:solidFill>
              <a:srgbClr val="3C78D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D0F7-4454-B0F4-77F485AD4F53}"/>
            </c:ext>
          </c:extLst>
        </c:ser>
        <c:ser>
          <c:idx val="6"/>
          <c:order val="6"/>
          <c:spPr>
            <a:solidFill>
              <a:srgbClr val="6D9EEB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Resultado!$F$19</c:f>
              <c:numCache>
                <c:formatCode>0.0</c:formatCode>
                <c:ptCount val="1"/>
                <c:pt idx="0">
                  <c:v>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D0F7-4454-B0F4-77F485AD4F53}"/>
            </c:ext>
          </c:extLst>
        </c:ser>
        <c:ser>
          <c:idx val="7"/>
          <c:order val="7"/>
          <c:spPr>
            <a:solidFill>
              <a:srgbClr val="A4C2F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7-D0F7-4454-B0F4-77F485AD4F53}"/>
            </c:ext>
          </c:extLst>
        </c:ser>
        <c:ser>
          <c:idx val="8"/>
          <c:order val="8"/>
          <c:invertIfNegative val="1"/>
          <c:val>
            <c:numRef>
              <c:f>Resultado!$F$20</c:f>
              <c:numCache>
                <c:formatCode>0.0</c:formatCode>
                <c:ptCount val="1"/>
                <c:pt idx="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F7-4454-B0F4-77F485AD4F53}"/>
            </c:ext>
          </c:extLst>
        </c:ser>
        <c:ser>
          <c:idx val="9"/>
          <c:order val="9"/>
          <c:invertIfNegative val="1"/>
          <c:val>
            <c:numRef>
              <c:f>Resultado!$C$20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0F7-4454-B0F4-77F485AD4F53}"/>
            </c:ext>
          </c:extLst>
        </c:ser>
        <c:ser>
          <c:idx val="10"/>
          <c:order val="10"/>
          <c:invertIfNegative val="1"/>
          <c:val>
            <c:numRef>
              <c:f>Resultado!$F$21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F7-4454-B0F4-77F485AD4F53}"/>
            </c:ext>
          </c:extLst>
        </c:ser>
        <c:ser>
          <c:idx val="11"/>
          <c:order val="11"/>
          <c:invertIfNegative val="1"/>
          <c:val>
            <c:numRef>
              <c:f>Resultado!$C$21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0F7-4454-B0F4-77F485AD4F53}"/>
            </c:ext>
          </c:extLst>
        </c:ser>
        <c:ser>
          <c:idx val="12"/>
          <c:order val="12"/>
          <c:invertIfNegative val="1"/>
          <c:val>
            <c:numRef>
              <c:f>Resultado!$F$22</c:f>
              <c:numCache>
                <c:formatCode>0.0</c:formatCode>
                <c:ptCount val="1"/>
                <c:pt idx="0">
                  <c:v>100.00000000000001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0F7-4454-B0F4-77F485AD4F53}"/>
            </c:ext>
          </c:extLst>
        </c:ser>
        <c:ser>
          <c:idx val="13"/>
          <c:order val="13"/>
          <c:invertIfNegative val="1"/>
          <c:val>
            <c:numRef>
              <c:f>Resultado!$C$22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0F7-4454-B0F4-77F485AD4F53}"/>
            </c:ext>
          </c:extLst>
        </c:ser>
        <c:ser>
          <c:idx val="14"/>
          <c:order val="14"/>
          <c:invertIfNegative val="1"/>
          <c:val>
            <c:numRef>
              <c:f>Resultado!$F$23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0F7-4454-B0F4-77F485AD4F53}"/>
            </c:ext>
          </c:extLst>
        </c:ser>
        <c:ser>
          <c:idx val="15"/>
          <c:order val="15"/>
          <c:invertIfNegative val="1"/>
          <c:val>
            <c:numRef>
              <c:f>Resultado!$C$23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0F7-4454-B0F4-77F485AD4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398311"/>
        <c:axId val="1226905782"/>
      </c:barChart>
      <c:catAx>
        <c:axId val="113139831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226905782"/>
        <c:crosses val="autoZero"/>
        <c:auto val="1"/>
        <c:lblAlgn val="ctr"/>
        <c:lblOffset val="100"/>
        <c:noMultiLvlLbl val="1"/>
      </c:catAx>
      <c:valAx>
        <c:axId val="122690578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6FA8DC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131398311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2.5373134328358207E-2"/>
          <c:y val="5.0000000000000031E-2"/>
          <c:w val="0.94328358208955221"/>
          <c:h val="0.8999999999999999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73763"/>
              </a:solidFill>
            </c:spPr>
            <c:extLst>
              <c:ext xmlns:c16="http://schemas.microsoft.com/office/drawing/2014/chart" uri="{C3380CC4-5D6E-409C-BE32-E72D297353CC}">
                <c16:uniqueId val="{00000001-59AC-441E-82EF-AE1252BF56B3}"/>
              </c:ext>
            </c:extLst>
          </c:dPt>
          <c:dPt>
            <c:idx val="1"/>
            <c:bubble3D val="0"/>
            <c:spPr>
              <a:solidFill>
                <a:srgbClr val="0B5394"/>
              </a:solidFill>
            </c:spPr>
            <c:extLst>
              <c:ext xmlns:c16="http://schemas.microsoft.com/office/drawing/2014/chart" uri="{C3380CC4-5D6E-409C-BE32-E72D297353CC}">
                <c16:uniqueId val="{00000003-59AC-441E-82EF-AE1252BF56B3}"/>
              </c:ext>
            </c:extLst>
          </c:dPt>
          <c:dPt>
            <c:idx val="2"/>
            <c:bubble3D val="0"/>
            <c:spPr>
              <a:solidFill>
                <a:srgbClr val="3D85C6"/>
              </a:solidFill>
            </c:spPr>
            <c:extLst>
              <c:ext xmlns:c16="http://schemas.microsoft.com/office/drawing/2014/chart" uri="{C3380CC4-5D6E-409C-BE32-E72D297353CC}">
                <c16:uniqueId val="{00000005-59AC-441E-82EF-AE1252BF56B3}"/>
              </c:ext>
            </c:extLst>
          </c:dPt>
          <c:dPt>
            <c:idx val="3"/>
            <c:bubble3D val="0"/>
            <c:spPr>
              <a:solidFill>
                <a:srgbClr val="6FA8DC"/>
              </a:solidFill>
            </c:spPr>
            <c:extLst>
              <c:ext xmlns:c16="http://schemas.microsoft.com/office/drawing/2014/chart" uri="{C3380CC4-5D6E-409C-BE32-E72D297353CC}">
                <c16:uniqueId val="{00000007-59AC-441E-82EF-AE1252BF56B3}"/>
              </c:ext>
            </c:extLst>
          </c:dPt>
          <c:dPt>
            <c:idx val="4"/>
            <c:bubble3D val="0"/>
            <c:spPr>
              <a:solidFill>
                <a:srgbClr val="1155CC"/>
              </a:solidFill>
            </c:spPr>
            <c:extLst>
              <c:ext xmlns:c16="http://schemas.microsoft.com/office/drawing/2014/chart" uri="{C3380CC4-5D6E-409C-BE32-E72D297353CC}">
                <c16:uniqueId val="{00000009-59AC-441E-82EF-AE1252BF56B3}"/>
              </c:ext>
            </c:extLst>
          </c:dPt>
          <c:dPt>
            <c:idx val="5"/>
            <c:bubble3D val="0"/>
            <c:spPr>
              <a:solidFill>
                <a:srgbClr val="3C78D8"/>
              </a:solidFill>
            </c:spPr>
            <c:extLst>
              <c:ext xmlns:c16="http://schemas.microsoft.com/office/drawing/2014/chart" uri="{C3380CC4-5D6E-409C-BE32-E72D297353CC}">
                <c16:uniqueId val="{0000000B-59AC-441E-82EF-AE1252BF56B3}"/>
              </c:ext>
            </c:extLst>
          </c:dPt>
          <c:dPt>
            <c:idx val="6"/>
            <c:bubble3D val="0"/>
            <c:spPr>
              <a:solidFill>
                <a:srgbClr val="6D9EEB"/>
              </a:solidFill>
            </c:spPr>
            <c:extLst>
              <c:ext xmlns:c16="http://schemas.microsoft.com/office/drawing/2014/chart" uri="{C3380CC4-5D6E-409C-BE32-E72D297353CC}">
                <c16:uniqueId val="{0000000D-59AC-441E-82EF-AE1252BF56B3}"/>
              </c:ext>
            </c:extLst>
          </c:dPt>
          <c:dPt>
            <c:idx val="7"/>
            <c:bubble3D val="0"/>
            <c:spPr>
              <a:solidFill>
                <a:srgbClr val="A4C2F4"/>
              </a:solidFill>
            </c:spPr>
            <c:extLst>
              <c:ext xmlns:c16="http://schemas.microsoft.com/office/drawing/2014/chart" uri="{C3380CC4-5D6E-409C-BE32-E72D297353CC}">
                <c16:uniqueId val="{0000000F-59AC-441E-82EF-AE1252BF56B3}"/>
              </c:ext>
            </c:extLst>
          </c:dPt>
          <c:dPt>
            <c:idx val="8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11-59AC-441E-82EF-AE1252BF56B3}"/>
              </c:ext>
            </c:extLst>
          </c:dPt>
          <c:cat>
            <c:strRef>
              <c:f>Resultado!$C$16:$C$24</c:f>
              <c:strCache>
                <c:ptCount val="9"/>
                <c:pt idx="0">
                  <c:v>GOB1</c:v>
                </c:pt>
                <c:pt idx="1">
                  <c:v>GOB2</c:v>
                </c:pt>
                <c:pt idx="2">
                  <c:v>GOB3</c:v>
                </c:pt>
                <c:pt idx="3">
                  <c:v>GOB4</c:v>
                </c:pt>
                <c:pt idx="4">
                  <c:v>GOB5</c:v>
                </c:pt>
                <c:pt idx="5">
                  <c:v>GOB6</c:v>
                </c:pt>
                <c:pt idx="6">
                  <c:v>GOB7</c:v>
                </c:pt>
                <c:pt idx="7">
                  <c:v>GOB8</c:v>
                </c:pt>
                <c:pt idx="8">
                  <c:v>Sin avance</c:v>
                </c:pt>
              </c:strCache>
            </c:strRef>
          </c:cat>
          <c:val>
            <c:numRef>
              <c:f>Resultado!$G$16:$G$24</c:f>
              <c:numCache>
                <c:formatCode>0.0</c:formatCode>
                <c:ptCount val="9"/>
                <c:pt idx="0">
                  <c:v>13</c:v>
                </c:pt>
                <c:pt idx="1">
                  <c:v>3.6</c:v>
                </c:pt>
                <c:pt idx="2">
                  <c:v>20</c:v>
                </c:pt>
                <c:pt idx="3">
                  <c:v>2.75</c:v>
                </c:pt>
                <c:pt idx="4">
                  <c:v>2.6999999999999997</c:v>
                </c:pt>
                <c:pt idx="5">
                  <c:v>9</c:v>
                </c:pt>
                <c:pt idx="6">
                  <c:v>9.0000000000000018</c:v>
                </c:pt>
                <c:pt idx="7">
                  <c:v>9</c:v>
                </c:pt>
                <c:pt idx="8">
                  <c:v>30.949999999999989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9AC-441E-82EF-AE1252BF5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6E-2"/>
          <c:y val="0"/>
          <c:w val="0.87735434685861347"/>
          <c:h val="0.85909090909090913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Resultado!$F$29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A2C-437A-8D28-544A20B12E13}"/>
            </c:ext>
          </c:extLst>
        </c:ser>
        <c:ser>
          <c:idx val="1"/>
          <c:order val="1"/>
          <c:spPr>
            <a:solidFill>
              <a:srgbClr val="99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A2C-437A-8D28-544A20B12E13}"/>
            </c:ext>
          </c:extLst>
        </c:ser>
        <c:ser>
          <c:idx val="2"/>
          <c:order val="2"/>
          <c:spPr>
            <a:solidFill>
              <a:srgbClr val="783F0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Resultado!$F$30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FA2C-437A-8D28-544A20B12E13}"/>
            </c:ext>
          </c:extLst>
        </c:ser>
        <c:ser>
          <c:idx val="3"/>
          <c:order val="3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FA2C-437A-8D28-544A20B12E13}"/>
            </c:ext>
          </c:extLst>
        </c:ser>
        <c:ser>
          <c:idx val="4"/>
          <c:order val="4"/>
          <c:spPr>
            <a:solidFill>
              <a:srgbClr val="E6913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Resultado!$F$31</c:f>
              <c:numCache>
                <c:formatCode>0.0</c:formatCode>
                <c:ptCount val="1"/>
                <c:pt idx="0">
                  <c:v>11.120866256950542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FA2C-437A-8D28-544A20B12E13}"/>
            </c:ext>
          </c:extLst>
        </c:ser>
        <c:ser>
          <c:idx val="5"/>
          <c:order val="5"/>
          <c:spPr>
            <a:solidFill>
              <a:srgbClr val="EA9999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FA2C-437A-8D28-544A20B12E13}"/>
            </c:ext>
          </c:extLst>
        </c:ser>
        <c:ser>
          <c:idx val="6"/>
          <c:order val="6"/>
          <c:spPr>
            <a:solidFill>
              <a:srgbClr val="E0666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FA2C-437A-8D28-544A20B12E13}"/>
            </c:ext>
          </c:extLst>
        </c:ser>
        <c:ser>
          <c:idx val="7"/>
          <c:order val="7"/>
          <c:invertIfNegative val="1"/>
          <c:val>
            <c:numRef>
              <c:f>Resultado!$F$32</c:f>
              <c:numCache>
                <c:formatCode>0.0</c:formatCode>
                <c:ptCount val="1"/>
                <c:pt idx="0">
                  <c:v>13.636363636363635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2C-437A-8D28-544A20B12E13}"/>
            </c:ext>
          </c:extLst>
        </c:ser>
        <c:ser>
          <c:idx val="8"/>
          <c:order val="8"/>
          <c:invertIfNegative val="1"/>
          <c:val>
            <c:numRef>
              <c:f>Resultado!$C$32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2C-437A-8D28-544A20B12E13}"/>
            </c:ext>
          </c:extLst>
        </c:ser>
        <c:ser>
          <c:idx val="9"/>
          <c:order val="9"/>
          <c:invertIfNegative val="1"/>
          <c:val>
            <c:numRef>
              <c:f>Resultado!$F$33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2C-437A-8D28-544A20B12E13}"/>
            </c:ext>
          </c:extLst>
        </c:ser>
        <c:ser>
          <c:idx val="10"/>
          <c:order val="10"/>
          <c:invertIfNegative val="1"/>
          <c:val>
            <c:numRef>
              <c:f>Resultado!$C$33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A2C-437A-8D28-544A20B12E13}"/>
            </c:ext>
          </c:extLst>
        </c:ser>
        <c:ser>
          <c:idx val="11"/>
          <c:order val="11"/>
          <c:invertIfNegative val="1"/>
          <c:val>
            <c:numRef>
              <c:f>Resultado!$F$34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A2C-437A-8D28-544A20B12E13}"/>
            </c:ext>
          </c:extLst>
        </c:ser>
        <c:ser>
          <c:idx val="12"/>
          <c:order val="12"/>
          <c:invertIfNegative val="1"/>
          <c:val>
            <c:numRef>
              <c:f>Resultado!$C$34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A2C-437A-8D28-544A20B12E13}"/>
            </c:ext>
          </c:extLst>
        </c:ser>
        <c:ser>
          <c:idx val="13"/>
          <c:order val="13"/>
          <c:invertIfNegative val="1"/>
          <c:val>
            <c:numRef>
              <c:f>Resultado!$C$35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A2C-437A-8D28-544A20B12E13}"/>
            </c:ext>
          </c:extLst>
        </c:ser>
        <c:ser>
          <c:idx val="14"/>
          <c:order val="14"/>
          <c:invertIfNegative val="1"/>
          <c:val>
            <c:numRef>
              <c:f>Resultado!$F$35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A2C-437A-8D28-544A20B12E13}"/>
            </c:ext>
          </c:extLst>
        </c:ser>
        <c:ser>
          <c:idx val="15"/>
          <c:order val="15"/>
          <c:invertIfNegative val="1"/>
          <c:val>
            <c:numRef>
              <c:f>Resultado!$C$35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A2C-437A-8D28-544A20B12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549530"/>
        <c:axId val="985418073"/>
      </c:barChart>
      <c:catAx>
        <c:axId val="185854953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985418073"/>
        <c:crosses val="autoZero"/>
        <c:auto val="1"/>
        <c:lblAlgn val="ctr"/>
        <c:lblOffset val="100"/>
        <c:noMultiLvlLbl val="1"/>
      </c:catAx>
      <c:valAx>
        <c:axId val="985418073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6FA8DC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858549530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1.2605042016806723E-2"/>
          <c:y val="0.14629629629629629"/>
          <c:w val="0.95605167440110383"/>
          <c:h val="0.7444444444444444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660000"/>
              </a:solidFill>
            </c:spPr>
            <c:extLst>
              <c:ext xmlns:c16="http://schemas.microsoft.com/office/drawing/2014/chart" uri="{C3380CC4-5D6E-409C-BE32-E72D297353CC}">
                <c16:uniqueId val="{00000001-4FFF-4D80-B85A-63EAADBE4F64}"/>
              </c:ext>
            </c:extLst>
          </c:dPt>
          <c:dPt>
            <c:idx val="1"/>
            <c:bubble3D val="0"/>
            <c:spPr>
              <a:solidFill>
                <a:srgbClr val="990000"/>
              </a:solidFill>
            </c:spPr>
            <c:extLst>
              <c:ext xmlns:c16="http://schemas.microsoft.com/office/drawing/2014/chart" uri="{C3380CC4-5D6E-409C-BE32-E72D297353CC}">
                <c16:uniqueId val="{00000003-4FFF-4D80-B85A-63EAADBE4F64}"/>
              </c:ext>
            </c:extLst>
          </c:dPt>
          <c:dPt>
            <c:idx val="2"/>
            <c:bubble3D val="0"/>
            <c:spPr>
              <a:solidFill>
                <a:srgbClr val="783F04"/>
              </a:solidFill>
            </c:spPr>
            <c:extLst>
              <c:ext xmlns:c16="http://schemas.microsoft.com/office/drawing/2014/chart" uri="{C3380CC4-5D6E-409C-BE32-E72D297353CC}">
                <c16:uniqueId val="{00000005-4FFF-4D80-B85A-63EAADBE4F64}"/>
              </c:ext>
            </c:extLst>
          </c:dPt>
          <c:dPt>
            <c:idx val="3"/>
            <c:bubble3D val="0"/>
            <c:spPr>
              <a:solidFill>
                <a:srgbClr val="B45F06"/>
              </a:solidFill>
            </c:spPr>
            <c:extLst>
              <c:ext xmlns:c16="http://schemas.microsoft.com/office/drawing/2014/chart" uri="{C3380CC4-5D6E-409C-BE32-E72D297353CC}">
                <c16:uniqueId val="{00000007-4FFF-4D80-B85A-63EAADBE4F64}"/>
              </c:ext>
            </c:extLst>
          </c:dPt>
          <c:dPt>
            <c:idx val="4"/>
            <c:bubble3D val="0"/>
            <c:spPr>
              <a:solidFill>
                <a:srgbClr val="E69138"/>
              </a:solidFill>
            </c:spPr>
            <c:extLst>
              <c:ext xmlns:c16="http://schemas.microsoft.com/office/drawing/2014/chart" uri="{C3380CC4-5D6E-409C-BE32-E72D297353CC}">
                <c16:uniqueId val="{00000009-4FFF-4D80-B85A-63EAADBE4F64}"/>
              </c:ext>
            </c:extLst>
          </c:dPt>
          <c:dPt>
            <c:idx val="5"/>
            <c:bubble3D val="0"/>
            <c:spPr>
              <a:solidFill>
                <a:srgbClr val="DD7E6B"/>
              </a:solidFill>
            </c:spPr>
            <c:extLst>
              <c:ext xmlns:c16="http://schemas.microsoft.com/office/drawing/2014/chart" uri="{C3380CC4-5D6E-409C-BE32-E72D297353CC}">
                <c16:uniqueId val="{0000000B-4FFF-4D80-B85A-63EAADBE4F64}"/>
              </c:ext>
            </c:extLst>
          </c:dPt>
          <c:dPt>
            <c:idx val="6"/>
            <c:bubble3D val="0"/>
            <c:spPr>
              <a:solidFill>
                <a:srgbClr val="E6B8AF"/>
              </a:solidFill>
            </c:spPr>
            <c:extLst>
              <c:ext xmlns:c16="http://schemas.microsoft.com/office/drawing/2014/chart" uri="{C3380CC4-5D6E-409C-BE32-E72D297353CC}">
                <c16:uniqueId val="{0000000D-4FFF-4D80-B85A-63EAADBE4F64}"/>
              </c:ext>
            </c:extLst>
          </c:dPt>
          <c:dPt>
            <c:idx val="7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F-4FFF-4D80-B85A-63EAADBE4F64}"/>
              </c:ext>
            </c:extLst>
          </c:dPt>
          <c:cat>
            <c:strRef>
              <c:f>Resultado!$C$29:$C$36</c:f>
              <c:strCache>
                <c:ptCount val="8"/>
                <c:pt idx="0">
                  <c:v>CU1</c:v>
                </c:pt>
                <c:pt idx="1">
                  <c:v>CU2</c:v>
                </c:pt>
                <c:pt idx="2">
                  <c:v>CU3</c:v>
                </c:pt>
                <c:pt idx="3">
                  <c:v>CU4</c:v>
                </c:pt>
                <c:pt idx="4">
                  <c:v>CU5</c:v>
                </c:pt>
                <c:pt idx="5">
                  <c:v>CU6</c:v>
                </c:pt>
                <c:pt idx="6">
                  <c:v>CU7</c:v>
                </c:pt>
                <c:pt idx="7">
                  <c:v>Sin avance</c:v>
                </c:pt>
              </c:strCache>
            </c:strRef>
          </c:cat>
          <c:val>
            <c:numRef>
              <c:f>Resultado!$G$29:$G$36</c:f>
              <c:numCache>
                <c:formatCode>#,##0.00</c:formatCode>
                <c:ptCount val="8"/>
                <c:pt idx="0">
                  <c:v>17</c:v>
                </c:pt>
                <c:pt idx="1">
                  <c:v>17</c:v>
                </c:pt>
                <c:pt idx="2">
                  <c:v>1.075017071505219</c:v>
                </c:pt>
                <c:pt idx="3">
                  <c:v>1.3181818181818181</c:v>
                </c:pt>
                <c:pt idx="4">
                  <c:v>9.6666666666666661</c:v>
                </c:pt>
                <c:pt idx="5">
                  <c:v>18.350000000000001</c:v>
                </c:pt>
                <c:pt idx="6">
                  <c:v>18.350000000000001</c:v>
                </c:pt>
                <c:pt idx="7">
                  <c:v>17.240134443646298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FF-4D80-B85A-63EAADBE4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6E-2"/>
          <c:y val="0"/>
          <c:w val="0.93850931677018656"/>
          <c:h val="0.86616161616161624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6FA8D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</c:f>
              <c:numCache>
                <c:formatCode>0.0</c:formatCode>
                <c:ptCount val="1"/>
                <c:pt idx="0">
                  <c:v>69.050000000000011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D90-475B-9A89-F89205B87779}"/>
            </c:ext>
          </c:extLst>
        </c:ser>
        <c:ser>
          <c:idx val="1"/>
          <c:order val="1"/>
          <c:spPr>
            <a:solidFill>
              <a:srgbClr val="F9CB9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D90-475B-9A89-F89205B87779}"/>
            </c:ext>
          </c:extLst>
        </c:ser>
        <c:ser>
          <c:idx val="2"/>
          <c:order val="2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Resultado!$F$6</c:f>
              <c:numCache>
                <c:formatCode>0.0</c:formatCode>
                <c:ptCount val="1"/>
                <c:pt idx="0">
                  <c:v>82.759865556353702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D90-475B-9A89-F89205B87779}"/>
            </c:ext>
          </c:extLst>
        </c:ser>
        <c:ser>
          <c:idx val="3"/>
          <c:order val="3"/>
          <c:spPr>
            <a:solidFill>
              <a:srgbClr val="93C47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6D90-475B-9A89-F89205B87779}"/>
            </c:ext>
          </c:extLst>
        </c:ser>
        <c:ser>
          <c:idx val="4"/>
          <c:order val="4"/>
          <c:spPr>
            <a:solidFill>
              <a:srgbClr val="76A5AF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Resultado!$F$7</c:f>
              <c:numCache>
                <c:formatCode>0.0</c:formatCode>
                <c:ptCount val="1"/>
                <c:pt idx="0">
                  <c:v>90.649175412293857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6D90-475B-9A89-F89205B87779}"/>
            </c:ext>
          </c:extLst>
        </c:ser>
        <c:ser>
          <c:idx val="5"/>
          <c:order val="5"/>
          <c:invertIfNegative val="1"/>
          <c:val>
            <c:numRef>
              <c:f>Resultado!$C$7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90-475B-9A89-F89205B87779}"/>
            </c:ext>
          </c:extLst>
        </c:ser>
        <c:ser>
          <c:idx val="6"/>
          <c:order val="6"/>
          <c:invertIfNegative val="1"/>
          <c:val>
            <c:numRef>
              <c:f>Resultado!$F$8</c:f>
              <c:numCache>
                <c:formatCode>0.0</c:formatCode>
                <c:ptCount val="1"/>
                <c:pt idx="0">
                  <c:v>45.6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90-475B-9A89-F89205B87779}"/>
            </c:ext>
          </c:extLst>
        </c:ser>
        <c:ser>
          <c:idx val="7"/>
          <c:order val="7"/>
          <c:invertIfNegative val="1"/>
          <c:val>
            <c:numRef>
              <c:f>Resultado!$C$8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D90-475B-9A89-F89205B87779}"/>
            </c:ext>
          </c:extLst>
        </c:ser>
        <c:ser>
          <c:idx val="8"/>
          <c:order val="8"/>
          <c:invertIfNegative val="1"/>
          <c:val>
            <c:numRef>
              <c:f>Resultado!$F$9</c:f>
              <c:numCache>
                <c:formatCode>0.0</c:formatCode>
                <c:ptCount val="1"/>
                <c:pt idx="0">
                  <c:v>73.532814070351762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D90-475B-9A89-F89205B87779}"/>
            </c:ext>
          </c:extLst>
        </c:ser>
        <c:ser>
          <c:idx val="9"/>
          <c:order val="9"/>
          <c:invertIfNegative val="1"/>
          <c:val>
            <c:numRef>
              <c:f>Resultado!$C$9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D90-475B-9A89-F89205B87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5320151"/>
        <c:axId val="1500366191"/>
      </c:barChart>
      <c:catAx>
        <c:axId val="79532015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500366191"/>
        <c:crosses val="autoZero"/>
        <c:auto val="1"/>
        <c:lblAlgn val="ctr"/>
        <c:lblOffset val="100"/>
        <c:noMultiLvlLbl val="1"/>
      </c:catAx>
      <c:valAx>
        <c:axId val="1500366191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6FA8DC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795320151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2.5373134328358207E-2"/>
          <c:y val="5.0000000000000031E-2"/>
          <c:w val="0.94328358208955221"/>
          <c:h val="0.8999999999999999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6FA8DC"/>
              </a:solidFill>
            </c:spPr>
            <c:extLst>
              <c:ext xmlns:c16="http://schemas.microsoft.com/office/drawing/2014/chart" uri="{C3380CC4-5D6E-409C-BE32-E72D297353CC}">
                <c16:uniqueId val="{00000001-256B-4E48-8032-A1C9128C2B46}"/>
              </c:ext>
            </c:extLst>
          </c:dPt>
          <c:dPt>
            <c:idx val="1"/>
            <c:bubble3D val="0"/>
            <c:spPr>
              <a:solidFill>
                <a:srgbClr val="F9CB9C"/>
              </a:solidFill>
            </c:spPr>
            <c:extLst>
              <c:ext xmlns:c16="http://schemas.microsoft.com/office/drawing/2014/chart" uri="{C3380CC4-5D6E-409C-BE32-E72D297353CC}">
                <c16:uniqueId val="{00000003-256B-4E48-8032-A1C9128C2B46}"/>
              </c:ext>
            </c:extLst>
          </c:dPt>
          <c:dPt>
            <c:idx val="2"/>
            <c:bubble3D val="0"/>
            <c:spPr>
              <a:solidFill>
                <a:srgbClr val="B4A7D6"/>
              </a:solidFill>
            </c:spPr>
            <c:extLst>
              <c:ext xmlns:c16="http://schemas.microsoft.com/office/drawing/2014/chart" uri="{C3380CC4-5D6E-409C-BE32-E72D297353CC}">
                <c16:uniqueId val="{00000005-256B-4E48-8032-A1C9128C2B46}"/>
              </c:ext>
            </c:extLst>
          </c:dPt>
          <c:dPt>
            <c:idx val="3"/>
            <c:bubble3D val="0"/>
            <c:spPr>
              <a:solidFill>
                <a:srgbClr val="93C47D"/>
              </a:solidFill>
            </c:spPr>
            <c:extLst>
              <c:ext xmlns:c16="http://schemas.microsoft.com/office/drawing/2014/chart" uri="{C3380CC4-5D6E-409C-BE32-E72D297353CC}">
                <c16:uniqueId val="{00000007-256B-4E48-8032-A1C9128C2B46}"/>
              </c:ext>
            </c:extLst>
          </c:dPt>
          <c:dPt>
            <c:idx val="4"/>
            <c:bubble3D val="0"/>
            <c:spPr>
              <a:solidFill>
                <a:srgbClr val="76A5AF"/>
              </a:solidFill>
            </c:spPr>
            <c:extLst>
              <c:ext xmlns:c16="http://schemas.microsoft.com/office/drawing/2014/chart" uri="{C3380CC4-5D6E-409C-BE32-E72D297353CC}">
                <c16:uniqueId val="{00000009-256B-4E48-8032-A1C9128C2B46}"/>
              </c:ext>
            </c:extLst>
          </c:dPt>
          <c:dPt>
            <c:idx val="5"/>
            <c:bubble3D val="0"/>
            <c:spPr>
              <a:solidFill>
                <a:srgbClr val="CCCCCC"/>
              </a:solidFill>
            </c:spPr>
            <c:extLst>
              <c:ext xmlns:c16="http://schemas.microsoft.com/office/drawing/2014/chart" uri="{C3380CC4-5D6E-409C-BE32-E72D297353CC}">
                <c16:uniqueId val="{0000000B-256B-4E48-8032-A1C9128C2B46}"/>
              </c:ext>
            </c:extLst>
          </c:dPt>
          <c:cat>
            <c:strRef>
              <c:f>Resultado!$C$5:$C$10</c:f>
              <c:strCache>
                <c:ptCount val="6"/>
                <c:pt idx="0">
                  <c:v>Gobernanza</c:v>
                </c:pt>
                <c:pt idx="1">
                  <c:v>Cultura</c:v>
                </c:pt>
                <c:pt idx="2">
                  <c:v>Academia</c:v>
                </c:pt>
                <c:pt idx="3">
                  <c:v>Gestión</c:v>
                </c:pt>
                <c:pt idx="4">
                  <c:v>VM y R.Social</c:v>
                </c:pt>
                <c:pt idx="5">
                  <c:v>Sin avance</c:v>
                </c:pt>
              </c:strCache>
            </c:strRef>
          </c:cat>
          <c:val>
            <c:numRef>
              <c:f>Resultado!$G$5:$G$10</c:f>
              <c:numCache>
                <c:formatCode>0.0</c:formatCode>
                <c:ptCount val="6"/>
                <c:pt idx="0">
                  <c:v>13.119500000000002</c:v>
                </c:pt>
                <c:pt idx="1">
                  <c:v>18.207170422397816</c:v>
                </c:pt>
                <c:pt idx="2">
                  <c:v>18.129835082458772</c:v>
                </c:pt>
                <c:pt idx="3">
                  <c:v>9.120000000000001</c:v>
                </c:pt>
                <c:pt idx="4">
                  <c:v>13.971234673366835</c:v>
                </c:pt>
                <c:pt idx="5">
                  <c:v>27.452259821776565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6B-4E48-8032-A1C9128C2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54E-2"/>
          <c:y val="0"/>
          <c:w val="0.93850931677018656"/>
          <c:h val="0.85909090909090913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20124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Resultado!$F$41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FE5-4188-B831-9A17D818D8FB}"/>
            </c:ext>
          </c:extLst>
        </c:ser>
        <c:ser>
          <c:idx val="1"/>
          <c:order val="1"/>
          <c:spPr>
            <a:solidFill>
              <a:srgbClr val="351C75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Resultado!$C$41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FE5-4188-B831-9A17D818D8FB}"/>
            </c:ext>
          </c:extLst>
        </c:ser>
        <c:ser>
          <c:idx val="2"/>
          <c:order val="2"/>
          <c:spPr>
            <a:solidFill>
              <a:srgbClr val="674EA7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Resultado!$F$42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9FE5-4188-B831-9A17D818D8FB}"/>
            </c:ext>
          </c:extLst>
        </c:ser>
        <c:ser>
          <c:idx val="3"/>
          <c:order val="3"/>
          <c:spPr>
            <a:solidFill>
              <a:srgbClr val="8E7CC3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Resultado!$C$42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9FE5-4188-B831-9A17D818D8FB}"/>
            </c:ext>
          </c:extLst>
        </c:ser>
        <c:ser>
          <c:idx val="4"/>
          <c:order val="4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#REF!</c:f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9FE5-4188-B831-9A17D818D8FB}"/>
            </c:ext>
          </c:extLst>
        </c:ser>
        <c:ser>
          <c:idx val="5"/>
          <c:order val="5"/>
          <c:spPr>
            <a:solidFill>
              <a:srgbClr val="A64D79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#REF!</c:f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9FE5-4188-B831-9A17D818D8FB}"/>
            </c:ext>
          </c:extLst>
        </c:ser>
        <c:ser>
          <c:idx val="6"/>
          <c:order val="6"/>
          <c:spPr>
            <a:solidFill>
              <a:srgbClr val="C27BA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Resultado!$F$43</c:f>
              <c:numCache>
                <c:formatCode>0.0</c:formatCode>
                <c:ptCount val="1"/>
                <c:pt idx="0">
                  <c:v>14.992503748125937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9FE5-4188-B831-9A17D818D8FB}"/>
            </c:ext>
          </c:extLst>
        </c:ser>
        <c:ser>
          <c:idx val="7"/>
          <c:order val="7"/>
          <c:invertIfNegative val="1"/>
          <c:val>
            <c:numRef>
              <c:f>Resultado!$C$43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E5-4188-B831-9A17D818D8FB}"/>
            </c:ext>
          </c:extLst>
        </c:ser>
        <c:ser>
          <c:idx val="8"/>
          <c:order val="8"/>
          <c:invertIfNegative val="1"/>
          <c:val>
            <c:numRef>
              <c:f>Resultado!$F$44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E5-4188-B831-9A17D818D8FB}"/>
            </c:ext>
          </c:extLst>
        </c:ser>
        <c:ser>
          <c:idx val="9"/>
          <c:order val="9"/>
          <c:invertIfNegative val="1"/>
          <c:val>
            <c:numRef>
              <c:f>Resultado!$C$44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E5-4188-B831-9A17D818D8FB}"/>
            </c:ext>
          </c:extLst>
        </c:ser>
        <c:ser>
          <c:idx val="10"/>
          <c:order val="10"/>
          <c:invertIfNegative val="1"/>
          <c:val>
            <c:numRef>
              <c:f>Resultado!$C$45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E5-4188-B831-9A17D818D8FB}"/>
            </c:ext>
          </c:extLst>
        </c:ser>
        <c:ser>
          <c:idx val="11"/>
          <c:order val="11"/>
          <c:invertIfNegative val="1"/>
          <c:val>
            <c:numRef>
              <c:f>Resultado!$F$45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FE5-4188-B831-9A17D818D8FB}"/>
            </c:ext>
          </c:extLst>
        </c:ser>
        <c:ser>
          <c:idx val="12"/>
          <c:order val="12"/>
          <c:invertIfNegative val="1"/>
          <c:val>
            <c:numRef>
              <c:f>Resultado!$C$45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E5-4188-B831-9A17D818D8FB}"/>
            </c:ext>
          </c:extLst>
        </c:ser>
        <c:ser>
          <c:idx val="13"/>
          <c:order val="13"/>
          <c:invertIfNegative val="1"/>
          <c:val>
            <c:numRef>
              <c:f>Resultado!$F$46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FE5-4188-B831-9A17D818D8FB}"/>
            </c:ext>
          </c:extLst>
        </c:ser>
        <c:ser>
          <c:idx val="14"/>
          <c:order val="14"/>
          <c:invertIfNegative val="1"/>
          <c:val>
            <c:numRef>
              <c:f>Resultado!$C$46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FE5-4188-B831-9A17D818D8FB}"/>
            </c:ext>
          </c:extLst>
        </c:ser>
        <c:ser>
          <c:idx val="15"/>
          <c:order val="15"/>
          <c:invertIfNegative val="1"/>
          <c:val>
            <c:numRef>
              <c:f>Resultado!$F$47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FE5-4188-B831-9A17D818D8FB}"/>
            </c:ext>
          </c:extLst>
        </c:ser>
        <c:ser>
          <c:idx val="16"/>
          <c:order val="16"/>
          <c:invertIfNegative val="1"/>
          <c:val>
            <c:numRef>
              <c:f>Resultado!$C$47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E5-4188-B831-9A17D818D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2012412"/>
        <c:axId val="1879289352"/>
      </c:barChart>
      <c:catAx>
        <c:axId val="145201241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Roboto"/>
              </a:defRPr>
            </a:pPr>
            <a:endParaRPr lang="es-HN"/>
          </a:p>
        </c:txPr>
        <c:crossAx val="1879289352"/>
        <c:crosses val="autoZero"/>
        <c:auto val="1"/>
        <c:lblAlgn val="ctr"/>
        <c:lblOffset val="100"/>
        <c:noMultiLvlLbl val="1"/>
      </c:catAx>
      <c:valAx>
        <c:axId val="187928935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6FA8DC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452012412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1.2605042016806723E-2"/>
          <c:y val="0.14629629629629629"/>
          <c:w val="0.95605167440110383"/>
          <c:h val="0.7444444444444444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0124D"/>
              </a:solidFill>
            </c:spPr>
            <c:extLst>
              <c:ext xmlns:c16="http://schemas.microsoft.com/office/drawing/2014/chart" uri="{C3380CC4-5D6E-409C-BE32-E72D297353CC}">
                <c16:uniqueId val="{00000001-CEA0-4204-9645-5F0CEAB0C7ED}"/>
              </c:ext>
            </c:extLst>
          </c:dPt>
          <c:dPt>
            <c:idx val="1"/>
            <c:bubble3D val="0"/>
            <c:spPr>
              <a:solidFill>
                <a:srgbClr val="351C75"/>
              </a:solidFill>
            </c:spPr>
            <c:extLst>
              <c:ext xmlns:c16="http://schemas.microsoft.com/office/drawing/2014/chart" uri="{C3380CC4-5D6E-409C-BE32-E72D297353CC}">
                <c16:uniqueId val="{00000003-CEA0-4204-9645-5F0CEAB0C7ED}"/>
              </c:ext>
            </c:extLst>
          </c:dPt>
          <c:dPt>
            <c:idx val="2"/>
            <c:bubble3D val="0"/>
            <c:spPr>
              <a:solidFill>
                <a:srgbClr val="674EA7"/>
              </a:solidFill>
            </c:spPr>
            <c:extLst>
              <c:ext xmlns:c16="http://schemas.microsoft.com/office/drawing/2014/chart" uri="{C3380CC4-5D6E-409C-BE32-E72D297353CC}">
                <c16:uniqueId val="{00000005-CEA0-4204-9645-5F0CEAB0C7ED}"/>
              </c:ext>
            </c:extLst>
          </c:dPt>
          <c:dPt>
            <c:idx val="3"/>
            <c:bubble3D val="0"/>
            <c:spPr>
              <a:solidFill>
                <a:srgbClr val="8E7CC3"/>
              </a:solidFill>
            </c:spPr>
            <c:extLst>
              <c:ext xmlns:c16="http://schemas.microsoft.com/office/drawing/2014/chart" uri="{C3380CC4-5D6E-409C-BE32-E72D297353CC}">
                <c16:uniqueId val="{00000007-CEA0-4204-9645-5F0CEAB0C7ED}"/>
              </c:ext>
            </c:extLst>
          </c:dPt>
          <c:dPt>
            <c:idx val="4"/>
            <c:bubble3D val="0"/>
            <c:spPr>
              <a:solidFill>
                <a:srgbClr val="B4A7D6"/>
              </a:solidFill>
            </c:spPr>
            <c:extLst>
              <c:ext xmlns:c16="http://schemas.microsoft.com/office/drawing/2014/chart" uri="{C3380CC4-5D6E-409C-BE32-E72D297353CC}">
                <c16:uniqueId val="{00000009-CEA0-4204-9645-5F0CEAB0C7ED}"/>
              </c:ext>
            </c:extLst>
          </c:dPt>
          <c:dPt>
            <c:idx val="5"/>
            <c:bubble3D val="0"/>
            <c:spPr>
              <a:solidFill>
                <a:srgbClr val="A64D79"/>
              </a:solidFill>
            </c:spPr>
            <c:extLst>
              <c:ext xmlns:c16="http://schemas.microsoft.com/office/drawing/2014/chart" uri="{C3380CC4-5D6E-409C-BE32-E72D297353CC}">
                <c16:uniqueId val="{0000000B-CEA0-4204-9645-5F0CEAB0C7ED}"/>
              </c:ext>
            </c:extLst>
          </c:dPt>
          <c:dPt>
            <c:idx val="6"/>
            <c:bubble3D val="0"/>
            <c:spPr>
              <a:solidFill>
                <a:srgbClr val="C27BA0"/>
              </a:solidFill>
            </c:spPr>
            <c:extLst>
              <c:ext xmlns:c16="http://schemas.microsoft.com/office/drawing/2014/chart" uri="{C3380CC4-5D6E-409C-BE32-E72D297353CC}">
                <c16:uniqueId val="{0000000D-CEA0-4204-9645-5F0CEAB0C7ED}"/>
              </c:ext>
            </c:extLst>
          </c:dPt>
          <c:dPt>
            <c:idx val="7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F-CEA0-4204-9645-5F0CEAB0C7ED}"/>
              </c:ext>
            </c:extLst>
          </c:dPt>
          <c:cat>
            <c:strRef>
              <c:f>Resultado!$C$41:$C$48</c:f>
              <c:strCache>
                <c:ptCount val="8"/>
                <c:pt idx="0">
                  <c:v>AC1</c:v>
                </c:pt>
                <c:pt idx="1">
                  <c:v>AC2</c:v>
                </c:pt>
                <c:pt idx="2">
                  <c:v>AC3</c:v>
                </c:pt>
                <c:pt idx="3">
                  <c:v>AC4</c:v>
                </c:pt>
                <c:pt idx="4">
                  <c:v>AC5</c:v>
                </c:pt>
                <c:pt idx="5">
                  <c:v>AC6</c:v>
                </c:pt>
                <c:pt idx="6">
                  <c:v>AC7</c:v>
                </c:pt>
                <c:pt idx="7">
                  <c:v>Sin avance</c:v>
                </c:pt>
              </c:strCache>
            </c:strRef>
          </c:cat>
          <c:val>
            <c:numRef>
              <c:f>Resultado!$G$41:$G$48</c:f>
              <c:numCache>
                <c:formatCode>0.0</c:formatCode>
                <c:ptCount val="8"/>
                <c:pt idx="0">
                  <c:v>22</c:v>
                </c:pt>
                <c:pt idx="1">
                  <c:v>11</c:v>
                </c:pt>
                <c:pt idx="2">
                  <c:v>1.6491754122938531</c:v>
                </c:pt>
                <c:pt idx="3">
                  <c:v>11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9.3508245877061427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A0-4204-9645-5F0CEAB0C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6E-2"/>
          <c:y val="0"/>
          <c:w val="0.93850931677018656"/>
          <c:h val="0.95708582834331335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0C343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Resultado!$F$53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EE4-44B9-9666-D772BBF5FA1C}"/>
            </c:ext>
          </c:extLst>
        </c:ser>
        <c:ser>
          <c:idx val="1"/>
          <c:order val="1"/>
          <c:spPr>
            <a:solidFill>
              <a:srgbClr val="134F5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EE4-44B9-9666-D772BBF5FA1C}"/>
            </c:ext>
          </c:extLst>
        </c:ser>
        <c:ser>
          <c:idx val="2"/>
          <c:order val="2"/>
          <c:spPr>
            <a:solidFill>
              <a:srgbClr val="45818E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Resultado!$F$54</c:f>
              <c:numCache>
                <c:formatCode>0.0</c:formatCode>
                <c:ptCount val="1"/>
                <c:pt idx="0">
                  <c:v>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FEE4-44B9-9666-D772BBF5FA1C}"/>
            </c:ext>
          </c:extLst>
        </c:ser>
        <c:ser>
          <c:idx val="3"/>
          <c:order val="3"/>
          <c:spPr>
            <a:solidFill>
              <a:srgbClr val="274E13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FEE4-44B9-9666-D772BBF5FA1C}"/>
            </c:ext>
          </c:extLst>
        </c:ser>
        <c:ser>
          <c:idx val="4"/>
          <c:order val="4"/>
          <c:spPr>
            <a:solidFill>
              <a:srgbClr val="38761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Resultado!$F$55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FEE4-44B9-9666-D772BBF5FA1C}"/>
            </c:ext>
          </c:extLst>
        </c:ser>
        <c:ser>
          <c:idx val="5"/>
          <c:order val="5"/>
          <c:spPr>
            <a:solidFill>
              <a:srgbClr val="7F6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FEE4-44B9-9666-D772BBF5FA1C}"/>
            </c:ext>
          </c:extLst>
        </c:ser>
        <c:ser>
          <c:idx val="6"/>
          <c:order val="6"/>
          <c:spPr>
            <a:solidFill>
              <a:srgbClr val="BF9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Resultado!$F$56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FEE4-44B9-9666-D772BBF5FA1C}"/>
            </c:ext>
          </c:extLst>
        </c:ser>
        <c:ser>
          <c:idx val="7"/>
          <c:order val="7"/>
          <c:spPr>
            <a:solidFill>
              <a:srgbClr val="45818E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7-FEE4-44B9-9666-D772BBF5FA1C}"/>
            </c:ext>
          </c:extLst>
        </c:ser>
        <c:ser>
          <c:idx val="8"/>
          <c:order val="8"/>
          <c:spPr>
            <a:solidFill>
              <a:srgbClr val="76A5AF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Resultado!$F$57</c:f>
              <c:numCache>
                <c:formatCode>0.0</c:formatCode>
                <c:ptCount val="1"/>
                <c:pt idx="0">
                  <c:v>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FEE4-44B9-9666-D772BBF5FA1C}"/>
            </c:ext>
          </c:extLst>
        </c:ser>
        <c:ser>
          <c:idx val="9"/>
          <c:order val="9"/>
          <c:spPr>
            <a:solidFill>
              <a:srgbClr val="A2C4C9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9-FEE4-44B9-9666-D772BBF5FA1C}"/>
            </c:ext>
          </c:extLst>
        </c:ser>
        <c:ser>
          <c:idx val="10"/>
          <c:order val="10"/>
          <c:spPr>
            <a:solidFill>
              <a:srgbClr val="38761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Resultado!$F$58</c:f>
              <c:numCache>
                <c:formatCode>0.0</c:formatCode>
                <c:ptCount val="1"/>
                <c:pt idx="0">
                  <c:v>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A-FEE4-44B9-9666-D772BBF5FA1C}"/>
            </c:ext>
          </c:extLst>
        </c:ser>
        <c:ser>
          <c:idx val="11"/>
          <c:order val="11"/>
          <c:spPr>
            <a:solidFill>
              <a:srgbClr val="6AA84F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B-FEE4-44B9-9666-D772BBF5FA1C}"/>
            </c:ext>
          </c:extLst>
        </c:ser>
        <c:ser>
          <c:idx val="12"/>
          <c:order val="12"/>
          <c:spPr>
            <a:solidFill>
              <a:srgbClr val="93C47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Resultado!$F$59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C-FEE4-44B9-9666-D772BBF5FA1C}"/>
            </c:ext>
          </c:extLst>
        </c:ser>
        <c:ser>
          <c:idx val="13"/>
          <c:order val="13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Resultado!$C$59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D-FEE4-44B9-9666-D772BBF5FA1C}"/>
            </c:ext>
          </c:extLst>
        </c:ser>
        <c:ser>
          <c:idx val="14"/>
          <c:order val="14"/>
          <c:spPr>
            <a:solidFill>
              <a:srgbClr val="E6913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Resultado!$F$60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E-FEE4-44B9-9666-D772BBF5FA1C}"/>
            </c:ext>
          </c:extLst>
        </c:ser>
        <c:ser>
          <c:idx val="15"/>
          <c:order val="15"/>
          <c:spPr>
            <a:solidFill>
              <a:srgbClr val="3C78D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Resultado!$C$60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F-FEE4-44B9-9666-D772BBF5FA1C}"/>
            </c:ext>
          </c:extLst>
        </c:ser>
        <c:ser>
          <c:idx val="16"/>
          <c:order val="16"/>
          <c:spPr>
            <a:solidFill>
              <a:srgbClr val="6D9EEB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Resultado!$F$61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10-FEE4-44B9-9666-D772BBF5FA1C}"/>
            </c:ext>
          </c:extLst>
        </c:ser>
        <c:ser>
          <c:idx val="17"/>
          <c:order val="17"/>
          <c:spPr>
            <a:solidFill>
              <a:srgbClr val="39D88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Resultado!$C$61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11-FEE4-44B9-9666-D772BBF5FA1C}"/>
            </c:ext>
          </c:extLst>
        </c:ser>
        <c:ser>
          <c:idx val="18"/>
          <c:order val="18"/>
          <c:spPr>
            <a:solidFill>
              <a:srgbClr val="B7E1C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Resultado!$F$62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12-FEE4-44B9-9666-D772BBF5FA1C}"/>
            </c:ext>
          </c:extLst>
        </c:ser>
        <c:ser>
          <c:idx val="19"/>
          <c:order val="19"/>
          <c:invertIfNegative val="1"/>
          <c:val>
            <c:numRef>
              <c:f>Resultado!$C$62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EE4-44B9-9666-D772BBF5FA1C}"/>
            </c:ext>
          </c:extLst>
        </c:ser>
        <c:ser>
          <c:idx val="20"/>
          <c:order val="20"/>
          <c:invertIfNegative val="1"/>
          <c:val>
            <c:numRef>
              <c:f>Resultado!$F$63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EE4-44B9-9666-D772BBF5FA1C}"/>
            </c:ext>
          </c:extLst>
        </c:ser>
        <c:ser>
          <c:idx val="21"/>
          <c:order val="21"/>
          <c:invertIfNegative val="1"/>
          <c:val>
            <c:numRef>
              <c:f>Resultado!$C$63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EE4-44B9-9666-D772BBF5FA1C}"/>
            </c:ext>
          </c:extLst>
        </c:ser>
        <c:ser>
          <c:idx val="22"/>
          <c:order val="22"/>
          <c:invertIfNegative val="1"/>
          <c:val>
            <c:numRef>
              <c:f>Resultado!$F$64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EE4-44B9-9666-D772BBF5FA1C}"/>
            </c:ext>
          </c:extLst>
        </c:ser>
        <c:ser>
          <c:idx val="23"/>
          <c:order val="23"/>
          <c:invertIfNegative val="1"/>
          <c:val>
            <c:numRef>
              <c:f>Resultado!$C$64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EE4-44B9-9666-D772BBF5FA1C}"/>
            </c:ext>
          </c:extLst>
        </c:ser>
        <c:ser>
          <c:idx val="24"/>
          <c:order val="24"/>
          <c:invertIfNegative val="1"/>
          <c:val>
            <c:numRef>
              <c:f>Resultado!$F$65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EE4-44B9-9666-D772BBF5FA1C}"/>
            </c:ext>
          </c:extLst>
        </c:ser>
        <c:ser>
          <c:idx val="25"/>
          <c:order val="25"/>
          <c:invertIfNegative val="1"/>
          <c:val>
            <c:numRef>
              <c:f>Resultado!$C$65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EE4-44B9-9666-D772BBF5FA1C}"/>
            </c:ext>
          </c:extLst>
        </c:ser>
        <c:ser>
          <c:idx val="26"/>
          <c:order val="26"/>
          <c:invertIfNegative val="1"/>
          <c:val>
            <c:numRef>
              <c:f>Resultado!$F$66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EE4-44B9-9666-D772BBF5FA1C}"/>
            </c:ext>
          </c:extLst>
        </c:ser>
        <c:ser>
          <c:idx val="27"/>
          <c:order val="27"/>
          <c:invertIfNegative val="1"/>
          <c:val>
            <c:numRef>
              <c:f>Resultado!$C$66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EE4-44B9-9666-D772BBF5FA1C}"/>
            </c:ext>
          </c:extLst>
        </c:ser>
        <c:ser>
          <c:idx val="28"/>
          <c:order val="28"/>
          <c:invertIfNegative val="1"/>
          <c:val>
            <c:numRef>
              <c:f>Resultado!$F$67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EE4-44B9-9666-D772BBF5FA1C}"/>
            </c:ext>
          </c:extLst>
        </c:ser>
        <c:ser>
          <c:idx val="29"/>
          <c:order val="29"/>
          <c:invertIfNegative val="1"/>
          <c:val>
            <c:numRef>
              <c:f>Resultado!$C$67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EE4-44B9-9666-D772BBF5FA1C}"/>
            </c:ext>
          </c:extLst>
        </c:ser>
        <c:ser>
          <c:idx val="30"/>
          <c:order val="30"/>
          <c:invertIfNegative val="1"/>
          <c:val>
            <c:numRef>
              <c:f>Resultado!$F$68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EE4-44B9-9666-D772BBF5FA1C}"/>
            </c:ext>
          </c:extLst>
        </c:ser>
        <c:ser>
          <c:idx val="31"/>
          <c:order val="31"/>
          <c:invertIfNegative val="1"/>
          <c:val>
            <c:numRef>
              <c:f>Resultado!$C$68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E4-44B9-9666-D772BBF5FA1C}"/>
            </c:ext>
          </c:extLst>
        </c:ser>
        <c:ser>
          <c:idx val="32"/>
          <c:order val="32"/>
          <c:invertIfNegative val="1"/>
          <c:val>
            <c:numRef>
              <c:f>Resultado!$F$69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EE4-44B9-9666-D772BBF5FA1C}"/>
            </c:ext>
          </c:extLst>
        </c:ser>
        <c:ser>
          <c:idx val="33"/>
          <c:order val="33"/>
          <c:invertIfNegative val="1"/>
          <c:val>
            <c:numRef>
              <c:f>Resultado!$C$69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FEE4-44B9-9666-D772BBF5FA1C}"/>
            </c:ext>
          </c:extLst>
        </c:ser>
        <c:ser>
          <c:idx val="34"/>
          <c:order val="34"/>
          <c:invertIfNegative val="1"/>
          <c:val>
            <c:numRef>
              <c:f>Resultado!$F$70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FEE4-44B9-9666-D772BBF5FA1C}"/>
            </c:ext>
          </c:extLst>
        </c:ser>
        <c:ser>
          <c:idx val="35"/>
          <c:order val="35"/>
          <c:invertIfNegative val="1"/>
          <c:val>
            <c:numRef>
              <c:f>Resultado!$C$70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FEE4-44B9-9666-D772BBF5FA1C}"/>
            </c:ext>
          </c:extLst>
        </c:ser>
        <c:ser>
          <c:idx val="36"/>
          <c:order val="36"/>
          <c:invertIfNegative val="1"/>
          <c:val>
            <c:numRef>
              <c:f>Resultado!$F$71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EE4-44B9-9666-D772BBF5FA1C}"/>
            </c:ext>
          </c:extLst>
        </c:ser>
        <c:ser>
          <c:idx val="37"/>
          <c:order val="37"/>
          <c:invertIfNegative val="1"/>
          <c:val>
            <c:numRef>
              <c:f>Resultado!$C$71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FEE4-44B9-9666-D772BBF5F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697066"/>
        <c:axId val="1951593085"/>
      </c:barChart>
      <c:catAx>
        <c:axId val="204769706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951593085"/>
        <c:crosses val="autoZero"/>
        <c:auto val="1"/>
        <c:lblAlgn val="ctr"/>
        <c:lblOffset val="100"/>
        <c:noMultiLvlLbl val="1"/>
      </c:catAx>
      <c:valAx>
        <c:axId val="1951593085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0C343D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2047697066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0.11057903064613456"/>
          <c:y val="0.12095350669818759"/>
          <c:w val="0.58830052117459375"/>
          <c:h val="0.7032570196176019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C343D"/>
              </a:solidFill>
            </c:spPr>
            <c:extLst>
              <c:ext xmlns:c16="http://schemas.microsoft.com/office/drawing/2014/chart" uri="{C3380CC4-5D6E-409C-BE32-E72D297353CC}">
                <c16:uniqueId val="{00000001-895C-4876-BFF6-7CBCB5044920}"/>
              </c:ext>
            </c:extLst>
          </c:dPt>
          <c:dPt>
            <c:idx val="1"/>
            <c:bubble3D val="0"/>
            <c:spPr>
              <a:solidFill>
                <a:srgbClr val="134F5C"/>
              </a:solidFill>
            </c:spPr>
            <c:extLst>
              <c:ext xmlns:c16="http://schemas.microsoft.com/office/drawing/2014/chart" uri="{C3380CC4-5D6E-409C-BE32-E72D297353CC}">
                <c16:uniqueId val="{00000003-895C-4876-BFF6-7CBCB5044920}"/>
              </c:ext>
            </c:extLst>
          </c:dPt>
          <c:dPt>
            <c:idx val="2"/>
            <c:bubble3D val="0"/>
            <c:spPr>
              <a:solidFill>
                <a:srgbClr val="45818E"/>
              </a:solidFill>
            </c:spPr>
            <c:extLst>
              <c:ext xmlns:c16="http://schemas.microsoft.com/office/drawing/2014/chart" uri="{C3380CC4-5D6E-409C-BE32-E72D297353CC}">
                <c16:uniqueId val="{00000005-895C-4876-BFF6-7CBCB5044920}"/>
              </c:ext>
            </c:extLst>
          </c:dPt>
          <c:dPt>
            <c:idx val="3"/>
            <c:bubble3D val="0"/>
            <c:spPr>
              <a:solidFill>
                <a:srgbClr val="274E13"/>
              </a:solidFill>
            </c:spPr>
            <c:extLst>
              <c:ext xmlns:c16="http://schemas.microsoft.com/office/drawing/2014/chart" uri="{C3380CC4-5D6E-409C-BE32-E72D297353CC}">
                <c16:uniqueId val="{00000007-895C-4876-BFF6-7CBCB5044920}"/>
              </c:ext>
            </c:extLst>
          </c:dPt>
          <c:dPt>
            <c:idx val="4"/>
            <c:bubble3D val="0"/>
            <c:spPr>
              <a:solidFill>
                <a:srgbClr val="38761D"/>
              </a:solidFill>
            </c:spPr>
            <c:extLst>
              <c:ext xmlns:c16="http://schemas.microsoft.com/office/drawing/2014/chart" uri="{C3380CC4-5D6E-409C-BE32-E72D297353CC}">
                <c16:uniqueId val="{00000009-895C-4876-BFF6-7CBCB5044920}"/>
              </c:ext>
            </c:extLst>
          </c:dPt>
          <c:dPt>
            <c:idx val="5"/>
            <c:bubble3D val="0"/>
            <c:spPr>
              <a:solidFill>
                <a:srgbClr val="7F6000"/>
              </a:solidFill>
            </c:spPr>
            <c:extLst>
              <c:ext xmlns:c16="http://schemas.microsoft.com/office/drawing/2014/chart" uri="{C3380CC4-5D6E-409C-BE32-E72D297353CC}">
                <c16:uniqueId val="{0000000B-895C-4876-BFF6-7CBCB5044920}"/>
              </c:ext>
            </c:extLst>
          </c:dPt>
          <c:dPt>
            <c:idx val="6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D-895C-4876-BFF6-7CBCB5044920}"/>
              </c:ext>
            </c:extLst>
          </c:dPt>
          <c:dPt>
            <c:idx val="7"/>
            <c:bubble3D val="0"/>
            <c:spPr>
              <a:solidFill>
                <a:srgbClr val="45818E"/>
              </a:solidFill>
            </c:spPr>
            <c:extLst>
              <c:ext xmlns:c16="http://schemas.microsoft.com/office/drawing/2014/chart" uri="{C3380CC4-5D6E-409C-BE32-E72D297353CC}">
                <c16:uniqueId val="{0000000F-895C-4876-BFF6-7CBCB5044920}"/>
              </c:ext>
            </c:extLst>
          </c:dPt>
          <c:dPt>
            <c:idx val="8"/>
            <c:bubble3D val="0"/>
            <c:spPr>
              <a:solidFill>
                <a:srgbClr val="76A5AF"/>
              </a:solidFill>
            </c:spPr>
            <c:extLst>
              <c:ext xmlns:c16="http://schemas.microsoft.com/office/drawing/2014/chart" uri="{C3380CC4-5D6E-409C-BE32-E72D297353CC}">
                <c16:uniqueId val="{00000011-895C-4876-BFF6-7CBCB5044920}"/>
              </c:ext>
            </c:extLst>
          </c:dPt>
          <c:dPt>
            <c:idx val="9"/>
            <c:bubble3D val="0"/>
            <c:spPr>
              <a:solidFill>
                <a:srgbClr val="38761D"/>
              </a:solidFill>
            </c:spPr>
            <c:extLst>
              <c:ext xmlns:c16="http://schemas.microsoft.com/office/drawing/2014/chart" uri="{C3380CC4-5D6E-409C-BE32-E72D297353CC}">
                <c16:uniqueId val="{00000013-895C-4876-BFF6-7CBCB5044920}"/>
              </c:ext>
            </c:extLst>
          </c:dPt>
          <c:dPt>
            <c:idx val="10"/>
            <c:bubble3D val="0"/>
            <c:spPr>
              <a:solidFill>
                <a:srgbClr val="6AA84F"/>
              </a:solidFill>
            </c:spPr>
            <c:extLst>
              <c:ext xmlns:c16="http://schemas.microsoft.com/office/drawing/2014/chart" uri="{C3380CC4-5D6E-409C-BE32-E72D297353CC}">
                <c16:uniqueId val="{00000015-895C-4876-BFF6-7CBCB5044920}"/>
              </c:ext>
            </c:extLst>
          </c:dPt>
          <c:dPt>
            <c:idx val="11"/>
            <c:bubble3D val="0"/>
            <c:spPr>
              <a:solidFill>
                <a:srgbClr val="93C47D"/>
              </a:solidFill>
            </c:spPr>
            <c:extLst>
              <c:ext xmlns:c16="http://schemas.microsoft.com/office/drawing/2014/chart" uri="{C3380CC4-5D6E-409C-BE32-E72D297353CC}">
                <c16:uniqueId val="{00000017-895C-4876-BFF6-7CBCB5044920}"/>
              </c:ext>
            </c:extLst>
          </c:dPt>
          <c:dPt>
            <c:idx val="12"/>
            <c:bubble3D val="0"/>
            <c:spPr>
              <a:solidFill>
                <a:srgbClr val="B6D7A8"/>
              </a:solidFill>
            </c:spPr>
            <c:extLst>
              <c:ext xmlns:c16="http://schemas.microsoft.com/office/drawing/2014/chart" uri="{C3380CC4-5D6E-409C-BE32-E72D297353CC}">
                <c16:uniqueId val="{00000019-895C-4876-BFF6-7CBCB5044920}"/>
              </c:ext>
            </c:extLst>
          </c:dPt>
          <c:dPt>
            <c:idx val="13"/>
            <c:bubble3D val="0"/>
            <c:spPr>
              <a:solidFill>
                <a:srgbClr val="B45F06"/>
              </a:solidFill>
            </c:spPr>
            <c:extLst>
              <c:ext xmlns:c16="http://schemas.microsoft.com/office/drawing/2014/chart" uri="{C3380CC4-5D6E-409C-BE32-E72D297353CC}">
                <c16:uniqueId val="{0000001B-895C-4876-BFF6-7CBCB5044920}"/>
              </c:ext>
            </c:extLst>
          </c:dPt>
          <c:dPt>
            <c:idx val="14"/>
            <c:bubble3D val="0"/>
            <c:spPr>
              <a:solidFill>
                <a:srgbClr val="E69138"/>
              </a:solidFill>
            </c:spPr>
            <c:extLst>
              <c:ext xmlns:c16="http://schemas.microsoft.com/office/drawing/2014/chart" uri="{C3380CC4-5D6E-409C-BE32-E72D297353CC}">
                <c16:uniqueId val="{0000001D-895C-4876-BFF6-7CBCB5044920}"/>
              </c:ext>
            </c:extLst>
          </c:dPt>
          <c:dPt>
            <c:idx val="15"/>
            <c:bubble3D val="0"/>
            <c:spPr>
              <a:solidFill>
                <a:srgbClr val="3D85C6"/>
              </a:solidFill>
            </c:spPr>
            <c:extLst>
              <c:ext xmlns:c16="http://schemas.microsoft.com/office/drawing/2014/chart" uri="{C3380CC4-5D6E-409C-BE32-E72D297353CC}">
                <c16:uniqueId val="{0000001F-895C-4876-BFF6-7CBCB5044920}"/>
              </c:ext>
            </c:extLst>
          </c:dPt>
          <c:dPt>
            <c:idx val="16"/>
            <c:bubble3D val="0"/>
            <c:spPr>
              <a:solidFill>
                <a:srgbClr val="6D9EEB"/>
              </a:solidFill>
            </c:spPr>
            <c:extLst>
              <c:ext xmlns:c16="http://schemas.microsoft.com/office/drawing/2014/chart" uri="{C3380CC4-5D6E-409C-BE32-E72D297353CC}">
                <c16:uniqueId val="{00000021-895C-4876-BFF6-7CBCB5044920}"/>
              </c:ext>
            </c:extLst>
          </c:dPt>
          <c:dPt>
            <c:idx val="17"/>
            <c:bubble3D val="0"/>
            <c:spPr>
              <a:solidFill>
                <a:srgbClr val="39D88C"/>
              </a:solidFill>
            </c:spPr>
            <c:extLst>
              <c:ext xmlns:c16="http://schemas.microsoft.com/office/drawing/2014/chart" uri="{C3380CC4-5D6E-409C-BE32-E72D297353CC}">
                <c16:uniqueId val="{00000023-895C-4876-BFF6-7CBCB5044920}"/>
              </c:ext>
            </c:extLst>
          </c:dPt>
          <c:dPt>
            <c:idx val="18"/>
            <c:bubble3D val="0"/>
            <c:spPr>
              <a:solidFill>
                <a:srgbClr val="B7E1CD"/>
              </a:solidFill>
            </c:spPr>
            <c:extLst>
              <c:ext xmlns:c16="http://schemas.microsoft.com/office/drawing/2014/chart" uri="{C3380CC4-5D6E-409C-BE32-E72D297353CC}">
                <c16:uniqueId val="{00000025-895C-4876-BFF6-7CBCB5044920}"/>
              </c:ext>
            </c:extLst>
          </c:dPt>
          <c:dPt>
            <c:idx val="19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27-895C-4876-BFF6-7CBCB5044920}"/>
              </c:ext>
            </c:extLst>
          </c:dPt>
          <c:cat>
            <c:strRef>
              <c:f>Resultado!$C$53:$C$72</c:f>
              <c:strCache>
                <c:ptCount val="20"/>
                <c:pt idx="0">
                  <c:v>GC1</c:v>
                </c:pt>
                <c:pt idx="1">
                  <c:v>GC2</c:v>
                </c:pt>
                <c:pt idx="2">
                  <c:v>GC3</c:v>
                </c:pt>
                <c:pt idx="3">
                  <c:v>GC4</c:v>
                </c:pt>
                <c:pt idx="4">
                  <c:v>GC5</c:v>
                </c:pt>
                <c:pt idx="5">
                  <c:v>GC6</c:v>
                </c:pt>
                <c:pt idx="6">
                  <c:v>GC7</c:v>
                </c:pt>
                <c:pt idx="7">
                  <c:v>GC8</c:v>
                </c:pt>
                <c:pt idx="8">
                  <c:v>GC9</c:v>
                </c:pt>
                <c:pt idx="9">
                  <c:v>GC10</c:v>
                </c:pt>
                <c:pt idx="10">
                  <c:v>GC11</c:v>
                </c:pt>
                <c:pt idx="11">
                  <c:v>GC12</c:v>
                </c:pt>
                <c:pt idx="12">
                  <c:v>GC13</c:v>
                </c:pt>
                <c:pt idx="13">
                  <c:v>GC14</c:v>
                </c:pt>
                <c:pt idx="14">
                  <c:v>GC15</c:v>
                </c:pt>
                <c:pt idx="15">
                  <c:v>GC16</c:v>
                </c:pt>
                <c:pt idx="16">
                  <c:v>GC17</c:v>
                </c:pt>
                <c:pt idx="17">
                  <c:v>GC18</c:v>
                </c:pt>
                <c:pt idx="18">
                  <c:v>GC19</c:v>
                </c:pt>
                <c:pt idx="19">
                  <c:v>Sin avance</c:v>
                </c:pt>
              </c:strCache>
            </c:strRef>
          </c:cat>
          <c:val>
            <c:numRef>
              <c:f>Resultado!$G$53:$G$72</c:f>
              <c:numCache>
                <c:formatCode>0.00</c:formatCode>
                <c:ptCount val="20"/>
                <c:pt idx="0">
                  <c:v>6</c:v>
                </c:pt>
                <c:pt idx="1">
                  <c:v>3.6</c:v>
                </c:pt>
                <c:pt idx="2">
                  <c:v>0</c:v>
                </c:pt>
                <c:pt idx="3">
                  <c:v>4</c:v>
                </c:pt>
                <c:pt idx="4">
                  <c:v>0.4</c:v>
                </c:pt>
                <c:pt idx="5">
                  <c:v>7.6000000000000005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 formatCode="0.0">
                  <c:v>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95C-4876-BFF6-7CBCB5044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sz="1200"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1.2605042016806723E-2"/>
          <c:y val="0.1478102189781022"/>
          <c:w val="0.95605167440110383"/>
          <c:h val="0.7429305217626386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C343D"/>
              </a:solidFill>
            </c:spPr>
            <c:extLst>
              <c:ext xmlns:c16="http://schemas.microsoft.com/office/drawing/2014/chart" uri="{C3380CC4-5D6E-409C-BE32-E72D297353CC}">
                <c16:uniqueId val="{00000001-865E-4D98-A320-86A550CB02F4}"/>
              </c:ext>
            </c:extLst>
          </c:dPt>
          <c:dPt>
            <c:idx val="1"/>
            <c:bubble3D val="0"/>
            <c:spPr>
              <a:solidFill>
                <a:srgbClr val="134F5C"/>
              </a:solidFill>
            </c:spPr>
            <c:extLst>
              <c:ext xmlns:c16="http://schemas.microsoft.com/office/drawing/2014/chart" uri="{C3380CC4-5D6E-409C-BE32-E72D297353CC}">
                <c16:uniqueId val="{00000003-865E-4D98-A320-86A550CB02F4}"/>
              </c:ext>
            </c:extLst>
          </c:dPt>
          <c:dPt>
            <c:idx val="2"/>
            <c:bubble3D val="0"/>
            <c:spPr>
              <a:solidFill>
                <a:srgbClr val="0B5394"/>
              </a:solidFill>
            </c:spPr>
            <c:extLst>
              <c:ext xmlns:c16="http://schemas.microsoft.com/office/drawing/2014/chart" uri="{C3380CC4-5D6E-409C-BE32-E72D297353CC}">
                <c16:uniqueId val="{00000005-865E-4D98-A320-86A550CB02F4}"/>
              </c:ext>
            </c:extLst>
          </c:dPt>
          <c:dPt>
            <c:idx val="3"/>
            <c:bubble3D val="0"/>
            <c:spPr>
              <a:solidFill>
                <a:srgbClr val="3D85C6"/>
              </a:solidFill>
            </c:spPr>
            <c:extLst>
              <c:ext xmlns:c16="http://schemas.microsoft.com/office/drawing/2014/chart" uri="{C3380CC4-5D6E-409C-BE32-E72D297353CC}">
                <c16:uniqueId val="{00000007-865E-4D98-A320-86A550CB02F4}"/>
              </c:ext>
            </c:extLst>
          </c:dPt>
          <c:dPt>
            <c:idx val="4"/>
            <c:bubble3D val="0"/>
            <c:spPr>
              <a:solidFill>
                <a:srgbClr val="6FA8DC"/>
              </a:solidFill>
            </c:spPr>
            <c:extLst>
              <c:ext xmlns:c16="http://schemas.microsoft.com/office/drawing/2014/chart" uri="{C3380CC4-5D6E-409C-BE32-E72D297353CC}">
                <c16:uniqueId val="{00000009-865E-4D98-A320-86A550CB02F4}"/>
              </c:ext>
            </c:extLst>
          </c:dPt>
          <c:dPt>
            <c:idx val="5"/>
            <c:bubble3D val="0"/>
            <c:spPr>
              <a:solidFill>
                <a:srgbClr val="45818E"/>
              </a:solidFill>
            </c:spPr>
            <c:extLst>
              <c:ext xmlns:c16="http://schemas.microsoft.com/office/drawing/2014/chart" uri="{C3380CC4-5D6E-409C-BE32-E72D297353CC}">
                <c16:uniqueId val="{0000000B-865E-4D98-A320-86A550CB02F4}"/>
              </c:ext>
            </c:extLst>
          </c:dPt>
          <c:dPt>
            <c:idx val="6"/>
            <c:bubble3D val="0"/>
            <c:spPr>
              <a:solidFill>
                <a:srgbClr val="76A5AF"/>
              </a:solidFill>
            </c:spPr>
            <c:extLst>
              <c:ext xmlns:c16="http://schemas.microsoft.com/office/drawing/2014/chart" uri="{C3380CC4-5D6E-409C-BE32-E72D297353CC}">
                <c16:uniqueId val="{0000000D-865E-4D98-A320-86A550CB02F4}"/>
              </c:ext>
            </c:extLst>
          </c:dPt>
          <c:dPt>
            <c:idx val="7"/>
            <c:bubble3D val="0"/>
            <c:spPr>
              <a:solidFill>
                <a:srgbClr val="A2C4C9"/>
              </a:solidFill>
            </c:spPr>
            <c:extLst>
              <c:ext xmlns:c16="http://schemas.microsoft.com/office/drawing/2014/chart" uri="{C3380CC4-5D6E-409C-BE32-E72D297353CC}">
                <c16:uniqueId val="{0000000F-865E-4D98-A320-86A550CB02F4}"/>
              </c:ext>
            </c:extLst>
          </c:dPt>
          <c:dPt>
            <c:idx val="8"/>
            <c:bubble3D val="0"/>
            <c:spPr>
              <a:solidFill>
                <a:srgbClr val="1155CC"/>
              </a:solidFill>
            </c:spPr>
            <c:extLst>
              <c:ext xmlns:c16="http://schemas.microsoft.com/office/drawing/2014/chart" uri="{C3380CC4-5D6E-409C-BE32-E72D297353CC}">
                <c16:uniqueId val="{00000011-865E-4D98-A320-86A550CB02F4}"/>
              </c:ext>
            </c:extLst>
          </c:dPt>
          <c:dPt>
            <c:idx val="9"/>
            <c:bubble3D val="0"/>
            <c:spPr>
              <a:solidFill>
                <a:srgbClr val="3C78D8"/>
              </a:solidFill>
            </c:spPr>
            <c:extLst>
              <c:ext xmlns:c16="http://schemas.microsoft.com/office/drawing/2014/chart" uri="{C3380CC4-5D6E-409C-BE32-E72D297353CC}">
                <c16:uniqueId val="{00000013-865E-4D98-A320-86A550CB02F4}"/>
              </c:ext>
            </c:extLst>
          </c:dPt>
          <c:dPt>
            <c:idx val="10"/>
            <c:bubble3D val="0"/>
            <c:spPr>
              <a:solidFill>
                <a:srgbClr val="6D9EEB"/>
              </a:solidFill>
            </c:spPr>
            <c:extLst>
              <c:ext xmlns:c16="http://schemas.microsoft.com/office/drawing/2014/chart" uri="{C3380CC4-5D6E-409C-BE32-E72D297353CC}">
                <c16:uniqueId val="{00000015-865E-4D98-A320-86A550CB02F4}"/>
              </c:ext>
            </c:extLst>
          </c:dPt>
          <c:dPt>
            <c:idx val="11"/>
            <c:bubble3D val="0"/>
            <c:spPr>
              <a:solidFill>
                <a:srgbClr val="A4C2F4"/>
              </a:solidFill>
            </c:spPr>
            <c:extLst>
              <c:ext xmlns:c16="http://schemas.microsoft.com/office/drawing/2014/chart" uri="{C3380CC4-5D6E-409C-BE32-E72D297353CC}">
                <c16:uniqueId val="{00000017-865E-4D98-A320-86A550CB02F4}"/>
              </c:ext>
            </c:extLst>
          </c:dPt>
          <c:dPt>
            <c:idx val="12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19-865E-4D98-A320-86A550CB02F4}"/>
              </c:ext>
            </c:extLst>
          </c:dPt>
          <c:cat>
            <c:strRef>
              <c:f>Resultado!$C$77:$C$89</c:f>
              <c:strCache>
                <c:ptCount val="13"/>
                <c:pt idx="0">
                  <c:v>RS1</c:v>
                </c:pt>
                <c:pt idx="1">
                  <c:v>RS2</c:v>
                </c:pt>
                <c:pt idx="2">
                  <c:v>RS3</c:v>
                </c:pt>
                <c:pt idx="3">
                  <c:v>RS4</c:v>
                </c:pt>
                <c:pt idx="4">
                  <c:v>RS5</c:v>
                </c:pt>
                <c:pt idx="5">
                  <c:v>RS6</c:v>
                </c:pt>
                <c:pt idx="6">
                  <c:v>RS7</c:v>
                </c:pt>
                <c:pt idx="7">
                  <c:v>RS8</c:v>
                </c:pt>
                <c:pt idx="8">
                  <c:v>RS9</c:v>
                </c:pt>
                <c:pt idx="9">
                  <c:v>RS10</c:v>
                </c:pt>
                <c:pt idx="10">
                  <c:v>RS11</c:v>
                </c:pt>
                <c:pt idx="11">
                  <c:v>RS12</c:v>
                </c:pt>
                <c:pt idx="12">
                  <c:v>Sin avance</c:v>
                </c:pt>
              </c:strCache>
            </c:strRef>
          </c:cat>
          <c:val>
            <c:numRef>
              <c:f>Resultado!$G$77:$G$89</c:f>
              <c:numCache>
                <c:formatCode>0.0</c:formatCode>
                <c:ptCount val="13"/>
                <c:pt idx="0">
                  <c:v>8.082814070351759</c:v>
                </c:pt>
                <c:pt idx="1">
                  <c:v>12</c:v>
                </c:pt>
                <c:pt idx="2">
                  <c:v>8</c:v>
                </c:pt>
                <c:pt idx="3">
                  <c:v>4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2.4500000000000002</c:v>
                </c:pt>
                <c:pt idx="9">
                  <c:v>7.0000000000000009</c:v>
                </c:pt>
                <c:pt idx="10">
                  <c:v>0</c:v>
                </c:pt>
                <c:pt idx="11">
                  <c:v>0</c:v>
                </c:pt>
                <c:pt idx="12">
                  <c:v>26.467185929648238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65E-4D98-A320-86A550CB0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s-HN"/>
        </a:p>
      </c:txPr>
    </c:legend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autoTitleDeleted val="1"/>
    <c:plotArea>
      <c:layout>
        <c:manualLayout>
          <c:xMode val="edge"/>
          <c:yMode val="edge"/>
          <c:x val="3.074534161490686E-2"/>
          <c:y val="0"/>
          <c:w val="0.93850931677018656"/>
          <c:h val="0.91847826086956519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0C343D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Resultado!$F$77</c:f>
              <c:numCache>
                <c:formatCode>0.0</c:formatCode>
                <c:ptCount val="1"/>
                <c:pt idx="0">
                  <c:v>67.356783919597987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063-4073-B9C1-82337AE9F52A}"/>
            </c:ext>
          </c:extLst>
        </c:ser>
        <c:ser>
          <c:idx val="1"/>
          <c:order val="1"/>
          <c:spPr>
            <a:solidFill>
              <a:srgbClr val="134F5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Resultado!$C$77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063-4073-B9C1-82337AE9F52A}"/>
            </c:ext>
          </c:extLst>
        </c:ser>
        <c:ser>
          <c:idx val="2"/>
          <c:order val="2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Resultado!$F$78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1063-4073-B9C1-82337AE9F52A}"/>
            </c:ext>
          </c:extLst>
        </c:ser>
        <c:ser>
          <c:idx val="3"/>
          <c:order val="3"/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Resultado!$C$78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1063-4073-B9C1-82337AE9F52A}"/>
            </c:ext>
          </c:extLst>
        </c:ser>
        <c:ser>
          <c:idx val="4"/>
          <c:order val="4"/>
          <c:spPr>
            <a:solidFill>
              <a:srgbClr val="6FA8D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Resultado!$F$79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1063-4073-B9C1-82337AE9F52A}"/>
            </c:ext>
          </c:extLst>
        </c:ser>
        <c:ser>
          <c:idx val="5"/>
          <c:order val="5"/>
          <c:spPr>
            <a:solidFill>
              <a:srgbClr val="45818E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Resultado!$C$79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1063-4073-B9C1-82337AE9F52A}"/>
            </c:ext>
          </c:extLst>
        </c:ser>
        <c:ser>
          <c:idx val="6"/>
          <c:order val="6"/>
          <c:spPr>
            <a:solidFill>
              <a:srgbClr val="76A5AF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Resultado!$F$80</c:f>
              <c:numCache>
                <c:formatCode>0.0</c:formatCode>
                <c:ptCount val="1"/>
                <c:pt idx="0">
                  <c:v>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1063-4073-B9C1-82337AE9F52A}"/>
            </c:ext>
          </c:extLst>
        </c:ser>
        <c:ser>
          <c:idx val="7"/>
          <c:order val="7"/>
          <c:spPr>
            <a:solidFill>
              <a:srgbClr val="A2C4C9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7-1063-4073-B9C1-82337AE9F52A}"/>
            </c:ext>
          </c:extLst>
        </c:ser>
        <c:ser>
          <c:idx val="8"/>
          <c:order val="8"/>
          <c:spPr>
            <a:solidFill>
              <a:srgbClr val="1155C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Resultado!$F$81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1063-4073-B9C1-82337AE9F52A}"/>
            </c:ext>
          </c:extLst>
        </c:ser>
        <c:ser>
          <c:idx val="9"/>
          <c:order val="9"/>
          <c:spPr>
            <a:solidFill>
              <a:srgbClr val="3C78D8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Resultado!$C$81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9-1063-4073-B9C1-82337AE9F52A}"/>
            </c:ext>
          </c:extLst>
        </c:ser>
        <c:ser>
          <c:idx val="10"/>
          <c:order val="10"/>
          <c:spPr>
            <a:solidFill>
              <a:srgbClr val="6D9EEB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Resultado!$F$82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A-1063-4073-B9C1-82337AE9F52A}"/>
            </c:ext>
          </c:extLst>
        </c:ser>
        <c:ser>
          <c:idx val="11"/>
          <c:order val="11"/>
          <c:spPr>
            <a:solidFill>
              <a:srgbClr val="A4C2F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Resultado!$C$82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B-1063-4073-B9C1-82337AE9F52A}"/>
            </c:ext>
          </c:extLst>
        </c:ser>
        <c:ser>
          <c:idx val="12"/>
          <c:order val="12"/>
          <c:invertIfNegative val="1"/>
          <c:val>
            <c:numRef>
              <c:f>Resultado!$F$83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063-4073-B9C1-82337AE9F52A}"/>
            </c:ext>
          </c:extLst>
        </c:ser>
        <c:ser>
          <c:idx val="13"/>
          <c:order val="13"/>
          <c:invertIfNegative val="1"/>
          <c:val>
            <c:numRef>
              <c:f>Resultado!$C$83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063-4073-B9C1-82337AE9F52A}"/>
            </c:ext>
          </c:extLst>
        </c:ser>
        <c:ser>
          <c:idx val="14"/>
          <c:order val="14"/>
          <c:invertIfNegative val="1"/>
          <c:val>
            <c:numRef>
              <c:f>Resultado!$F$84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063-4073-B9C1-82337AE9F52A}"/>
            </c:ext>
          </c:extLst>
        </c:ser>
        <c:ser>
          <c:idx val="15"/>
          <c:order val="15"/>
          <c:invertIfNegative val="1"/>
          <c:val>
            <c:numRef>
              <c:f>Resultado!$C$84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063-4073-B9C1-82337AE9F52A}"/>
            </c:ext>
          </c:extLst>
        </c:ser>
        <c:ser>
          <c:idx val="16"/>
          <c:order val="16"/>
          <c:invertIfNegative val="1"/>
          <c:val>
            <c:numRef>
              <c:f>Resultado!$F$85</c:f>
              <c:numCache>
                <c:formatCode>0.0</c:formatCode>
                <c:ptCount val="1"/>
                <c:pt idx="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063-4073-B9C1-82337AE9F52A}"/>
            </c:ext>
          </c:extLst>
        </c:ser>
        <c:ser>
          <c:idx val="17"/>
          <c:order val="17"/>
          <c:invertIfNegative val="1"/>
          <c:val>
            <c:numRef>
              <c:f>Resultado!$C$85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063-4073-B9C1-82337AE9F52A}"/>
            </c:ext>
          </c:extLst>
        </c:ser>
        <c:ser>
          <c:idx val="18"/>
          <c:order val="18"/>
          <c:invertIfNegative val="1"/>
          <c:val>
            <c:numRef>
              <c:f>Resultado!$F$86</c:f>
              <c:numCache>
                <c:formatCode>0.0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063-4073-B9C1-82337AE9F52A}"/>
            </c:ext>
          </c:extLst>
        </c:ser>
        <c:ser>
          <c:idx val="19"/>
          <c:order val="19"/>
          <c:invertIfNegative val="1"/>
          <c:val>
            <c:numRef>
              <c:f>Resultado!$C$86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063-4073-B9C1-82337AE9F52A}"/>
            </c:ext>
          </c:extLst>
        </c:ser>
        <c:ser>
          <c:idx val="20"/>
          <c:order val="20"/>
          <c:invertIfNegative val="1"/>
          <c:val>
            <c:numRef>
              <c:f>Resultado!$F$87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063-4073-B9C1-82337AE9F52A}"/>
            </c:ext>
          </c:extLst>
        </c:ser>
        <c:ser>
          <c:idx val="21"/>
          <c:order val="21"/>
          <c:invertIfNegative val="1"/>
          <c:val>
            <c:numRef>
              <c:f>Resultado!$C$87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063-4073-B9C1-82337AE9F52A}"/>
            </c:ext>
          </c:extLst>
        </c:ser>
        <c:ser>
          <c:idx val="22"/>
          <c:order val="22"/>
          <c:invertIfNegative val="1"/>
          <c:val>
            <c:numRef>
              <c:f>Resultado!$F$88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063-4073-B9C1-82337AE9F52A}"/>
            </c:ext>
          </c:extLst>
        </c:ser>
        <c:ser>
          <c:idx val="23"/>
          <c:order val="23"/>
          <c:invertIfNegative val="1"/>
          <c:val>
            <c:numRef>
              <c:f>Resultado!$C$88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063-4073-B9C1-82337AE9F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220162"/>
        <c:axId val="2051342515"/>
      </c:barChart>
      <c:catAx>
        <c:axId val="157322016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2051342515"/>
        <c:crosses val="autoZero"/>
        <c:auto val="1"/>
        <c:lblAlgn val="ctr"/>
        <c:lblOffset val="100"/>
        <c:noMultiLvlLbl val="1"/>
      </c:catAx>
      <c:valAx>
        <c:axId val="2051342515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6FA8DC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es-C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s-HN"/>
          </a:p>
        </c:txPr>
        <c:crossAx val="1573220162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FFFF"/>
  </sheetPr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image" Target="../media/image1.png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19175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962025" cy="26670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10600" cy="6276975"/>
    <xdr:graphicFrame macro="">
      <xdr:nvGraphicFramePr>
        <xdr:cNvPr id="13" name="Chart 13" title="Gráfico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14</xdr:row>
      <xdr:rowOff>57150</xdr:rowOff>
    </xdr:from>
    <xdr:ext cx="2771775" cy="18859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38100</xdr:colOff>
      <xdr:row>14</xdr:row>
      <xdr:rowOff>38100</xdr:rowOff>
    </xdr:from>
    <xdr:ext cx="3419475" cy="1905000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8</xdr:col>
      <xdr:colOff>28575</xdr:colOff>
      <xdr:row>27</xdr:row>
      <xdr:rowOff>257175</xdr:rowOff>
    </xdr:from>
    <xdr:ext cx="2743200" cy="2552700"/>
    <xdr:graphicFrame macro="">
      <xdr:nvGraphicFramePr>
        <xdr:cNvPr id="4" name="Chart 3" titl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17</xdr:col>
      <xdr:colOff>38100</xdr:colOff>
      <xdr:row>27</xdr:row>
      <xdr:rowOff>247650</xdr:rowOff>
    </xdr:from>
    <xdr:ext cx="3419475" cy="2562225"/>
    <xdr:graphicFrame macro="">
      <xdr:nvGraphicFramePr>
        <xdr:cNvPr id="5" name="Chart 4" title="Chart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8</xdr:col>
      <xdr:colOff>38100</xdr:colOff>
      <xdr:row>3</xdr:row>
      <xdr:rowOff>0</xdr:rowOff>
    </xdr:from>
    <xdr:ext cx="2733675" cy="1809750"/>
    <xdr:graphicFrame macro="">
      <xdr:nvGraphicFramePr>
        <xdr:cNvPr id="6" name="Chart 5" title="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17</xdr:col>
      <xdr:colOff>19050</xdr:colOff>
      <xdr:row>2</xdr:row>
      <xdr:rowOff>333375</xdr:rowOff>
    </xdr:from>
    <xdr:ext cx="3400425" cy="1809750"/>
    <xdr:graphicFrame macro="">
      <xdr:nvGraphicFramePr>
        <xdr:cNvPr id="7" name="Chart 6" title="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8</xdr:col>
      <xdr:colOff>0</xdr:colOff>
      <xdr:row>39</xdr:row>
      <xdr:rowOff>180975</xdr:rowOff>
    </xdr:from>
    <xdr:ext cx="2771775" cy="2695575"/>
    <xdr:graphicFrame macro="">
      <xdr:nvGraphicFramePr>
        <xdr:cNvPr id="8" name="Chart 7" title="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17</xdr:col>
      <xdr:colOff>38100</xdr:colOff>
      <xdr:row>39</xdr:row>
      <xdr:rowOff>180975</xdr:rowOff>
    </xdr:from>
    <xdr:ext cx="3429000" cy="2686050"/>
    <xdr:graphicFrame macro="">
      <xdr:nvGraphicFramePr>
        <xdr:cNvPr id="9" name="Chart 8" title="Chart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8</xdr:col>
      <xdr:colOff>0</xdr:colOff>
      <xdr:row>51</xdr:row>
      <xdr:rowOff>85725</xdr:rowOff>
    </xdr:from>
    <xdr:ext cx="2752725" cy="5295900"/>
    <xdr:graphicFrame macro="">
      <xdr:nvGraphicFramePr>
        <xdr:cNvPr id="10" name="Chart 9" title="Chart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17</xdr:col>
      <xdr:colOff>57150</xdr:colOff>
      <xdr:row>51</xdr:row>
      <xdr:rowOff>85725</xdr:rowOff>
    </xdr:from>
    <xdr:ext cx="3409950" cy="5295900"/>
    <xdr:graphicFrame macro="">
      <xdr:nvGraphicFramePr>
        <xdr:cNvPr id="11" name="Chart 10" title="Chart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17</xdr:col>
      <xdr:colOff>47625</xdr:colOff>
      <xdr:row>75</xdr:row>
      <xdr:rowOff>9525</xdr:rowOff>
    </xdr:from>
    <xdr:ext cx="3438525" cy="2600325"/>
    <xdr:graphicFrame macro="">
      <xdr:nvGraphicFramePr>
        <xdr:cNvPr id="12" name="Chart 11" title="Chart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8</xdr:col>
      <xdr:colOff>0</xdr:colOff>
      <xdr:row>75</xdr:row>
      <xdr:rowOff>0</xdr:rowOff>
    </xdr:from>
    <xdr:ext cx="2771775" cy="2628900"/>
    <xdr:graphicFrame macro="">
      <xdr:nvGraphicFramePr>
        <xdr:cNvPr id="13" name="Chart 12" title="Chart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1</xdr:col>
      <xdr:colOff>28575</xdr:colOff>
      <xdr:row>1</xdr:row>
      <xdr:rowOff>19050</xdr:rowOff>
    </xdr:from>
    <xdr:ext cx="2219325" cy="866775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0</xdr:row>
      <xdr:rowOff>152400</xdr:rowOff>
    </xdr:from>
    <xdr:ext cx="3314700" cy="914400"/>
    <xdr:pic>
      <xdr:nvPicPr>
        <xdr:cNvPr id="15" name="image4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04875" cy="25717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76325" cy="3048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85850" cy="3048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85850" cy="3048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85850" cy="3048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85850" cy="3048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Oziel Fernandez" refreshedDate="46253.707780208337" refreshedVersion="8" recordCount="169" xr:uid="{00000000-000A-0000-FFFF-FFFF00000000}">
  <cacheSource type="worksheet">
    <worksheetSource ref="A63:D232" sheet="Tributación ODS - no tocar"/>
  </cacheSource>
  <cacheFields count="4">
    <cacheField name="Objetivo desarrollo sostenible" numFmtId="0">
      <sharedItems containsSemiMixedTypes="0" containsString="0" containsNumber="1" containsInteger="1" minValue="1" maxValue="17" count="17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</sharedItems>
    </cacheField>
    <cacheField name="Meta" numFmtId="49">
      <sharedItems/>
    </cacheField>
    <cacheField name="Suma aporte" numFmtId="0">
      <sharedItems containsSemiMixedTypes="0" containsString="0" containsNumber="1" minValue="0.18" maxValue="11.5774973364144"/>
    </cacheField>
    <cacheField name="Aporte posible" numFmtId="0">
      <sharedItems containsSemiMixedTypes="0" containsString="0" containsNumber="1" containsInteger="1" minValue="1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">
  <r>
    <x v="0"/>
    <s v="1.1"/>
    <n v="0.18"/>
    <n v="1"/>
  </r>
  <r>
    <x v="0"/>
    <s v="1.2"/>
    <n v="0.18"/>
    <n v="1"/>
  </r>
  <r>
    <x v="0"/>
    <s v="1.3"/>
    <n v="0.18"/>
    <n v="1"/>
  </r>
  <r>
    <x v="0"/>
    <s v="1.4"/>
    <n v="0.18"/>
    <n v="1"/>
  </r>
  <r>
    <x v="0"/>
    <s v="1.5"/>
    <n v="0.18"/>
    <n v="1"/>
  </r>
  <r>
    <x v="0"/>
    <s v="1.a"/>
    <n v="0.18"/>
    <n v="1"/>
  </r>
  <r>
    <x v="0"/>
    <s v="1.b"/>
    <n v="0.18"/>
    <n v="1"/>
  </r>
  <r>
    <x v="1"/>
    <s v="2.1"/>
    <n v="2.1799999999999997"/>
    <n v="3"/>
  </r>
  <r>
    <x v="1"/>
    <s v="2.2"/>
    <n v="1.18"/>
    <n v="2"/>
  </r>
  <r>
    <x v="1"/>
    <s v="2.3"/>
    <n v="1.18"/>
    <n v="2"/>
  </r>
  <r>
    <x v="1"/>
    <s v="2.4"/>
    <n v="1.28"/>
    <n v="3"/>
  </r>
  <r>
    <x v="1"/>
    <s v="2.5"/>
    <n v="1.18"/>
    <n v="2"/>
  </r>
  <r>
    <x v="1"/>
    <s v="2.a"/>
    <n v="3.1799999999999997"/>
    <n v="4"/>
  </r>
  <r>
    <x v="1"/>
    <s v="2.b"/>
    <n v="1.18"/>
    <n v="2"/>
  </r>
  <r>
    <x v="1"/>
    <s v="2.c"/>
    <n v="1.18"/>
    <n v="2"/>
  </r>
  <r>
    <x v="2"/>
    <s v="3.1"/>
    <n v="0.18"/>
    <n v="1"/>
  </r>
  <r>
    <x v="2"/>
    <s v="3.2"/>
    <n v="0.18"/>
    <n v="1"/>
  </r>
  <r>
    <x v="2"/>
    <s v="3.3"/>
    <n v="0.18"/>
    <n v="1"/>
  </r>
  <r>
    <x v="2"/>
    <s v="3.4"/>
    <n v="0.18"/>
    <n v="1"/>
  </r>
  <r>
    <x v="2"/>
    <s v="3.5"/>
    <n v="0.18"/>
    <n v="1"/>
  </r>
  <r>
    <x v="2"/>
    <s v="3.6"/>
    <n v="0.18"/>
    <n v="1"/>
  </r>
  <r>
    <x v="2"/>
    <s v="3.7"/>
    <n v="0.18"/>
    <n v="1"/>
  </r>
  <r>
    <x v="2"/>
    <s v="3.8"/>
    <n v="0.18"/>
    <n v="1"/>
  </r>
  <r>
    <x v="2"/>
    <s v="3.9"/>
    <n v="0.18"/>
    <n v="1"/>
  </r>
  <r>
    <x v="2"/>
    <s v="3.a"/>
    <n v="0.18"/>
    <n v="1"/>
  </r>
  <r>
    <x v="2"/>
    <s v="3.b"/>
    <n v="2.1799999999999997"/>
    <n v="3"/>
  </r>
  <r>
    <x v="2"/>
    <s v="3.c"/>
    <n v="0.18"/>
    <n v="1"/>
  </r>
  <r>
    <x v="2"/>
    <s v="3.d"/>
    <n v="0.18"/>
    <n v="1"/>
  </r>
  <r>
    <x v="3"/>
    <s v="4.1"/>
    <n v="1.18"/>
    <n v="2"/>
  </r>
  <r>
    <x v="3"/>
    <s v="4.2"/>
    <n v="1.18"/>
    <n v="2"/>
  </r>
  <r>
    <x v="3"/>
    <s v="4.3"/>
    <n v="1.8535678391959798"/>
    <n v="3"/>
  </r>
  <r>
    <x v="3"/>
    <s v="4.4"/>
    <n v="1.18"/>
    <n v="2"/>
  </r>
  <r>
    <x v="3"/>
    <s v="4.5"/>
    <n v="1.18"/>
    <n v="2"/>
  </r>
  <r>
    <x v="3"/>
    <s v="4.6"/>
    <n v="1.18"/>
    <n v="2"/>
  </r>
  <r>
    <x v="3"/>
    <s v="4.7"/>
    <n v="11.5774973364144"/>
    <n v="15"/>
  </r>
  <r>
    <x v="3"/>
    <s v="4.a"/>
    <n v="1.18"/>
    <n v="2"/>
  </r>
  <r>
    <x v="3"/>
    <s v="4.b"/>
    <n v="1.18"/>
    <n v="2"/>
  </r>
  <r>
    <x v="3"/>
    <s v="4.c"/>
    <n v="1.18"/>
    <n v="2"/>
  </r>
  <r>
    <x v="4"/>
    <s v="5.1"/>
    <n v="1.18"/>
    <n v="2"/>
  </r>
  <r>
    <x v="4"/>
    <s v="5.2"/>
    <n v="1.18"/>
    <n v="2"/>
  </r>
  <r>
    <x v="4"/>
    <s v="5.3"/>
    <n v="1.18"/>
    <n v="2"/>
  </r>
  <r>
    <x v="4"/>
    <s v="5.4"/>
    <n v="1.18"/>
    <n v="2"/>
  </r>
  <r>
    <x v="4"/>
    <s v="5.5"/>
    <n v="4.68"/>
    <n v="6"/>
  </r>
  <r>
    <x v="4"/>
    <s v="5.6"/>
    <n v="1.18"/>
    <n v="2"/>
  </r>
  <r>
    <x v="4"/>
    <s v="5.a"/>
    <n v="1.18"/>
    <n v="2"/>
  </r>
  <r>
    <x v="4"/>
    <s v="5.b"/>
    <n v="1.18"/>
    <n v="2"/>
  </r>
  <r>
    <x v="4"/>
    <s v="5.c"/>
    <n v="1.18"/>
    <n v="2"/>
  </r>
  <r>
    <x v="5"/>
    <s v="6.1"/>
    <n v="0.18"/>
    <n v="1"/>
  </r>
  <r>
    <x v="5"/>
    <s v="6.2"/>
    <n v="0.18"/>
    <n v="1"/>
  </r>
  <r>
    <x v="5"/>
    <s v="6.3"/>
    <n v="0.18"/>
    <n v="1"/>
  </r>
  <r>
    <x v="5"/>
    <s v="6.4"/>
    <n v="2.1800000000000002"/>
    <n v="6"/>
  </r>
  <r>
    <x v="5"/>
    <s v="6.5"/>
    <n v="0.18"/>
    <n v="1"/>
  </r>
  <r>
    <x v="5"/>
    <s v="6.6"/>
    <n v="0.18"/>
    <n v="1"/>
  </r>
  <r>
    <x v="5"/>
    <s v="6.a"/>
    <n v="0.18"/>
    <n v="1"/>
  </r>
  <r>
    <x v="5"/>
    <s v="6.b"/>
    <n v="0.18"/>
    <n v="1"/>
  </r>
  <r>
    <x v="6"/>
    <s v="7.1"/>
    <n v="1.18"/>
    <n v="2"/>
  </r>
  <r>
    <x v="6"/>
    <s v="7.2"/>
    <n v="1.18"/>
    <n v="2"/>
  </r>
  <r>
    <x v="6"/>
    <s v="7.3"/>
    <n v="2.1799999999999997"/>
    <n v="5"/>
  </r>
  <r>
    <x v="6"/>
    <s v="7.a"/>
    <n v="3.1799999999999997"/>
    <n v="4"/>
  </r>
  <r>
    <x v="6"/>
    <s v="7.b"/>
    <n v="1.18"/>
    <n v="2"/>
  </r>
  <r>
    <x v="7"/>
    <s v="8.1"/>
    <n v="1.18"/>
    <n v="2"/>
  </r>
  <r>
    <x v="7"/>
    <s v="8.2"/>
    <n v="1.18"/>
    <n v="2"/>
  </r>
  <r>
    <x v="7"/>
    <s v="8.3"/>
    <n v="1.18"/>
    <n v="2"/>
  </r>
  <r>
    <x v="7"/>
    <s v="8.4"/>
    <n v="1.18"/>
    <n v="2"/>
  </r>
  <r>
    <x v="7"/>
    <s v="8.5"/>
    <n v="2.5299999999999998"/>
    <n v="4"/>
  </r>
  <r>
    <x v="7"/>
    <s v="8.6"/>
    <n v="1.18"/>
    <n v="2"/>
  </r>
  <r>
    <x v="7"/>
    <s v="8.7"/>
    <n v="1.18"/>
    <n v="2"/>
  </r>
  <r>
    <x v="7"/>
    <s v="8.8"/>
    <n v="1.18"/>
    <n v="2"/>
  </r>
  <r>
    <x v="7"/>
    <s v="8.9"/>
    <n v="1.18"/>
    <n v="2"/>
  </r>
  <r>
    <x v="7"/>
    <s v="8.1"/>
    <n v="1.18"/>
    <n v="2"/>
  </r>
  <r>
    <x v="7"/>
    <s v="8.a"/>
    <n v="1.18"/>
    <n v="2"/>
  </r>
  <r>
    <x v="7"/>
    <s v="8.b"/>
    <n v="1.18"/>
    <n v="2"/>
  </r>
  <r>
    <x v="8"/>
    <s v="9.1"/>
    <n v="1.18"/>
    <n v="3"/>
  </r>
  <r>
    <x v="8"/>
    <s v="9.2"/>
    <n v="1.18"/>
    <n v="2"/>
  </r>
  <r>
    <x v="8"/>
    <s v="9.3"/>
    <n v="1.18"/>
    <n v="2"/>
  </r>
  <r>
    <x v="8"/>
    <s v="9.4"/>
    <n v="1.18"/>
    <n v="2"/>
  </r>
  <r>
    <x v="8"/>
    <s v="9.5"/>
    <n v="3.1799999999999997"/>
    <n v="4"/>
  </r>
  <r>
    <x v="8"/>
    <s v="9.a"/>
    <n v="1.18"/>
    <n v="2"/>
  </r>
  <r>
    <x v="8"/>
    <s v="9.b"/>
    <n v="3.1799999999999997"/>
    <n v="4"/>
  </r>
  <r>
    <x v="8"/>
    <s v="9.c"/>
    <n v="1.18"/>
    <n v="2"/>
  </r>
  <r>
    <x v="9"/>
    <s v="10.1"/>
    <n v="1.18"/>
    <n v="2"/>
  </r>
  <r>
    <x v="9"/>
    <s v="10.2"/>
    <n v="3.18"/>
    <n v="4"/>
  </r>
  <r>
    <x v="9"/>
    <s v="10.3"/>
    <n v="1.18"/>
    <n v="2"/>
  </r>
  <r>
    <x v="9"/>
    <s v="10.4"/>
    <n v="1.18"/>
    <n v="2"/>
  </r>
  <r>
    <x v="9"/>
    <s v="10.5"/>
    <n v="1.18"/>
    <n v="2"/>
  </r>
  <r>
    <x v="9"/>
    <s v="10.6"/>
    <n v="1.18"/>
    <n v="2"/>
  </r>
  <r>
    <x v="9"/>
    <s v="10.7"/>
    <n v="1.18"/>
    <n v="2"/>
  </r>
  <r>
    <x v="9"/>
    <s v="10.a"/>
    <n v="1.18"/>
    <n v="2"/>
  </r>
  <r>
    <x v="9"/>
    <s v="10.b"/>
    <n v="1.18"/>
    <n v="2"/>
  </r>
  <r>
    <x v="9"/>
    <s v="10.c"/>
    <n v="1.18"/>
    <n v="2"/>
  </r>
  <r>
    <x v="10"/>
    <s v="11.1"/>
    <n v="1.18"/>
    <n v="2"/>
  </r>
  <r>
    <x v="10"/>
    <s v="11.2"/>
    <n v="2.1799999999999997"/>
    <n v="4"/>
  </r>
  <r>
    <x v="10"/>
    <s v="11.3"/>
    <n v="3.1799999999999997"/>
    <n v="4"/>
  </r>
  <r>
    <x v="10"/>
    <s v="11.4"/>
    <n v="1.18"/>
    <n v="2"/>
  </r>
  <r>
    <x v="10"/>
    <s v="11.5"/>
    <n v="1.18"/>
    <n v="2"/>
  </r>
  <r>
    <x v="10"/>
    <s v="11.6"/>
    <n v="1.18"/>
    <n v="2"/>
  </r>
  <r>
    <x v="10"/>
    <s v="11.7"/>
    <n v="1.18"/>
    <n v="2"/>
  </r>
  <r>
    <x v="10"/>
    <s v="11.a"/>
    <n v="1.18"/>
    <n v="2"/>
  </r>
  <r>
    <x v="10"/>
    <s v="11.b"/>
    <n v="1.18"/>
    <n v="2"/>
  </r>
  <r>
    <x v="10"/>
    <s v="11.c"/>
    <n v="1.18"/>
    <n v="2"/>
  </r>
  <r>
    <x v="11"/>
    <s v="12.1"/>
    <n v="1.18"/>
    <n v="2"/>
  </r>
  <r>
    <x v="11"/>
    <s v="12.2"/>
    <n v="1.18"/>
    <n v="2"/>
  </r>
  <r>
    <x v="11"/>
    <s v="12.3"/>
    <n v="1.18"/>
    <n v="2"/>
  </r>
  <r>
    <x v="11"/>
    <s v="12.4"/>
    <n v="2.1799999999999997"/>
    <n v="4"/>
  </r>
  <r>
    <x v="11"/>
    <s v="12.5"/>
    <n v="2.2800000000000002"/>
    <n v="6"/>
  </r>
  <r>
    <x v="11"/>
    <s v="12.6"/>
    <n v="1.18"/>
    <n v="2"/>
  </r>
  <r>
    <x v="11"/>
    <s v="12.7"/>
    <n v="2.1799999999999997"/>
    <n v="3"/>
  </r>
  <r>
    <x v="11"/>
    <s v="12.8"/>
    <n v="4.2912086625695052"/>
    <n v="6"/>
  </r>
  <r>
    <x v="11"/>
    <s v="12.a"/>
    <n v="1.18"/>
    <n v="2"/>
  </r>
  <r>
    <x v="11"/>
    <s v="12.b"/>
    <n v="1.18"/>
    <n v="2"/>
  </r>
  <r>
    <x v="11"/>
    <s v="12.c"/>
    <n v="1.18"/>
    <n v="2"/>
  </r>
  <r>
    <x v="12"/>
    <s v="13.1"/>
    <n v="1.18"/>
    <n v="2"/>
  </r>
  <r>
    <x v="12"/>
    <s v="13.2"/>
    <n v="2.13"/>
    <n v="4"/>
  </r>
  <r>
    <x v="12"/>
    <s v="13.3"/>
    <n v="10.5774973364144"/>
    <n v="14"/>
  </r>
  <r>
    <x v="12"/>
    <s v="13.a"/>
    <n v="1.18"/>
    <n v="2"/>
  </r>
  <r>
    <x v="12"/>
    <s v="13.b"/>
    <n v="1.18"/>
    <n v="2"/>
  </r>
  <r>
    <x v="13"/>
    <s v="14.1"/>
    <n v="1.18"/>
    <n v="2"/>
  </r>
  <r>
    <x v="13"/>
    <s v="14.2"/>
    <n v="1.18"/>
    <n v="2"/>
  </r>
  <r>
    <x v="13"/>
    <s v="14.3"/>
    <n v="1.18"/>
    <n v="2"/>
  </r>
  <r>
    <x v="13"/>
    <s v="14.4"/>
    <n v="1.18"/>
    <n v="2"/>
  </r>
  <r>
    <x v="13"/>
    <s v="14.5"/>
    <n v="1.18"/>
    <n v="2"/>
  </r>
  <r>
    <x v="13"/>
    <s v="14.6"/>
    <n v="1.18"/>
    <n v="2"/>
  </r>
  <r>
    <x v="13"/>
    <s v="14.7"/>
    <n v="1.18"/>
    <n v="2"/>
  </r>
  <r>
    <x v="13"/>
    <s v="14.a"/>
    <n v="3.1799999999999997"/>
    <n v="4"/>
  </r>
  <r>
    <x v="13"/>
    <s v="14.b"/>
    <n v="1.18"/>
    <n v="2"/>
  </r>
  <r>
    <x v="13"/>
    <s v="14.c"/>
    <n v="1.18"/>
    <n v="2"/>
  </r>
  <r>
    <x v="14"/>
    <s v="15.1"/>
    <n v="1.18"/>
    <n v="2"/>
  </r>
  <r>
    <x v="14"/>
    <s v="15.2"/>
    <n v="2.1799999999999997"/>
    <n v="3"/>
  </r>
  <r>
    <x v="14"/>
    <s v="15.3"/>
    <n v="1.18"/>
    <n v="2"/>
  </r>
  <r>
    <x v="14"/>
    <s v="15.4"/>
    <n v="2.1799999999999997"/>
    <n v="3"/>
  </r>
  <r>
    <x v="14"/>
    <s v="15.5"/>
    <n v="2.1799999999999997"/>
    <n v="3"/>
  </r>
  <r>
    <x v="14"/>
    <s v="15.6"/>
    <n v="1.18"/>
    <n v="2"/>
  </r>
  <r>
    <x v="14"/>
    <s v="15.7"/>
    <n v="1.18"/>
    <n v="2"/>
  </r>
  <r>
    <x v="14"/>
    <s v="15.8"/>
    <n v="1.18"/>
    <n v="2"/>
  </r>
  <r>
    <x v="14"/>
    <s v="15.9"/>
    <n v="1.18"/>
    <n v="2"/>
  </r>
  <r>
    <x v="14"/>
    <s v="15.a"/>
    <n v="1.18"/>
    <n v="2"/>
  </r>
  <r>
    <x v="14"/>
    <s v="15.b"/>
    <n v="1.18"/>
    <n v="2"/>
  </r>
  <r>
    <x v="14"/>
    <s v="15.c"/>
    <n v="1.18"/>
    <n v="2"/>
  </r>
  <r>
    <x v="15"/>
    <s v="16.1"/>
    <n v="0.18"/>
    <n v="1"/>
  </r>
  <r>
    <x v="15"/>
    <s v="16.2"/>
    <n v="0.18"/>
    <n v="1"/>
  </r>
  <r>
    <x v="15"/>
    <s v="16.3"/>
    <n v="0.18"/>
    <n v="1"/>
  </r>
  <r>
    <x v="15"/>
    <s v="16.4"/>
    <n v="0.18"/>
    <n v="1"/>
  </r>
  <r>
    <x v="15"/>
    <s v="16.5"/>
    <n v="0.18"/>
    <n v="1"/>
  </r>
  <r>
    <x v="15"/>
    <s v="16.6"/>
    <n v="0.43"/>
    <n v="2"/>
  </r>
  <r>
    <x v="15"/>
    <s v="16.7"/>
    <n v="1.18"/>
    <n v="2"/>
  </r>
  <r>
    <x v="15"/>
    <s v="16.8"/>
    <n v="0.18"/>
    <n v="1"/>
  </r>
  <r>
    <x v="15"/>
    <s v="16.9"/>
    <n v="0.18"/>
    <n v="1"/>
  </r>
  <r>
    <x v="15"/>
    <s v="16.1"/>
    <n v="0.18"/>
    <n v="1"/>
  </r>
  <r>
    <x v="15"/>
    <s v="16.a"/>
    <n v="0.18"/>
    <n v="1"/>
  </r>
  <r>
    <x v="15"/>
    <s v="16.b"/>
    <n v="0.18"/>
    <n v="1"/>
  </r>
  <r>
    <x v="16"/>
    <s v="17.1"/>
    <n v="0.18"/>
    <n v="1"/>
  </r>
  <r>
    <x v="16"/>
    <s v="17.2"/>
    <n v="0.18"/>
    <n v="1"/>
  </r>
  <r>
    <x v="16"/>
    <s v="17.3"/>
    <n v="0.18"/>
    <n v="1"/>
  </r>
  <r>
    <x v="16"/>
    <s v="17.4"/>
    <n v="0.18"/>
    <n v="1"/>
  </r>
  <r>
    <x v="16"/>
    <s v="17.5"/>
    <n v="0.18"/>
    <n v="1"/>
  </r>
  <r>
    <x v="16"/>
    <s v="17.6"/>
    <n v="0.18"/>
    <n v="1"/>
  </r>
  <r>
    <x v="16"/>
    <s v="17.7"/>
    <n v="0.18"/>
    <n v="1"/>
  </r>
  <r>
    <x v="16"/>
    <s v="17.8"/>
    <n v="0.18"/>
    <n v="1"/>
  </r>
  <r>
    <x v="16"/>
    <s v="17.9"/>
    <n v="0.18"/>
    <n v="1"/>
  </r>
  <r>
    <x v="16"/>
    <s v="17.1"/>
    <n v="0.18"/>
    <n v="1"/>
  </r>
  <r>
    <x v="16"/>
    <s v="17.11"/>
    <n v="0.18"/>
    <n v="1"/>
  </r>
  <r>
    <x v="16"/>
    <s v="17.12"/>
    <n v="0.18"/>
    <n v="1"/>
  </r>
  <r>
    <x v="16"/>
    <s v="17.13"/>
    <n v="0.18"/>
    <n v="1"/>
  </r>
  <r>
    <x v="16"/>
    <s v="17.14"/>
    <n v="0.18"/>
    <n v="1"/>
  </r>
  <r>
    <x v="16"/>
    <s v="17.15"/>
    <n v="0.18"/>
    <n v="1"/>
  </r>
  <r>
    <x v="16"/>
    <s v="17.16"/>
    <n v="0.18"/>
    <n v="1"/>
  </r>
  <r>
    <x v="16"/>
    <s v="17.17"/>
    <n v="1.18"/>
    <n v="2"/>
  </r>
  <r>
    <x v="16"/>
    <s v="17.18"/>
    <n v="0.18"/>
    <n v="1"/>
  </r>
  <r>
    <x v="16"/>
    <s v="17.19"/>
    <n v="0.18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Resumen aporte ODS" cacheId="4" applyNumberFormats="0" applyBorderFormats="0" applyFontFormats="0" applyPatternFormats="0" applyAlignmentFormats="0" applyWidthHeightFormats="0" dataCaption="" updatedVersion="8" compact="0" compactData="0">
  <location ref="A1:C20" firstHeaderRow="1" firstDataRow="2" firstDataCol="1"/>
  <pivotFields count="4">
    <pivotField name="Objetivo desarrollo sostenible" axis="axisRow" compact="0" outline="0" multipleItemSelectionAllowed="1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Meta" compact="0" numFmtId="49" outline="0" multipleItemSelectionAllowed="1" showAll="0"/>
    <pivotField name="Suma aporte" dataField="1" compact="0" outline="0" multipleItemSelectionAllowed="1" showAll="0"/>
    <pivotField name="Aporte posible" dataField="1" compact="0" outline="0" multipleItemSelectionAllowed="1"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ma aporte" fld="2" baseField="0"/>
    <dataField name="SUM of Aporte posible" fld="3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vFGNabGGQxKgXD_wFDaCt7_AIYxyOE6/view?usp=sharing" TargetMode="External"/><Relationship Id="rId2" Type="http://schemas.openxmlformats.org/officeDocument/2006/relationships/hyperlink" Target="https://drive.google.com/file/d/1Kd4J8yL_TMw9QQ7lcIDQlk_0fR-6ZDbP/view?usp=sharing" TargetMode="External"/><Relationship Id="rId1" Type="http://schemas.openxmlformats.org/officeDocument/2006/relationships/hyperlink" Target="https://docs.google.com/document/d/1-xA1YRudEmqZITlnErg01fB71TedHbKjXnSbxcKp0ec/edit?usp=shar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oziel.fernandez@unah.edu.h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5"/>
  <sheetViews>
    <sheetView showGridLines="0" zoomScale="70" zoomScaleNormal="70" workbookViewId="0">
      <pane ySplit="1" topLeftCell="A14" activePane="bottomLeft" state="frozen"/>
      <selection pane="bottomLeft" activeCell="C29" sqref="C29:F33"/>
    </sheetView>
  </sheetViews>
  <sheetFormatPr baseColWidth="10" defaultColWidth="12.5" defaultRowHeight="15.75" customHeight="1"/>
  <cols>
    <col min="1" max="1" width="3.1640625" customWidth="1"/>
    <col min="2" max="2" width="13.5" customWidth="1"/>
    <col min="3" max="4" width="12.5" customWidth="1"/>
    <col min="9" max="9" width="10.6640625" customWidth="1"/>
    <col min="10" max="10" width="15.5" customWidth="1"/>
    <col min="11" max="11" width="6.6640625" customWidth="1"/>
  </cols>
  <sheetData>
    <row r="1" spans="1:11" ht="63" customHeight="1">
      <c r="A1" s="1"/>
      <c r="B1" s="721"/>
      <c r="C1" s="722"/>
      <c r="D1" s="722"/>
      <c r="E1" s="723"/>
      <c r="F1" s="722"/>
      <c r="G1" s="722"/>
      <c r="H1" s="3"/>
      <c r="I1" s="3"/>
      <c r="J1" s="3"/>
      <c r="K1" s="3"/>
    </row>
    <row r="2" spans="1:11" ht="24.75" customHeight="1">
      <c r="A2" s="4"/>
      <c r="B2" s="5" t="s">
        <v>0</v>
      </c>
      <c r="C2" s="6"/>
      <c r="D2" s="7"/>
      <c r="E2" s="7"/>
      <c r="F2" s="7"/>
      <c r="G2" s="7"/>
      <c r="H2" s="7"/>
      <c r="I2" s="7"/>
      <c r="J2" s="7"/>
      <c r="K2" s="7"/>
    </row>
    <row r="3" spans="1:11" ht="12.75" customHeight="1">
      <c r="A3" s="8"/>
      <c r="B3" s="9"/>
      <c r="C3" s="9"/>
      <c r="D3" s="9"/>
      <c r="E3" s="9"/>
      <c r="F3" s="9"/>
      <c r="G3" s="9"/>
      <c r="H3" s="10"/>
      <c r="I3" s="9"/>
      <c r="J3" s="9"/>
      <c r="K3" s="11"/>
    </row>
    <row r="4" spans="1:11" ht="20.25" customHeight="1">
      <c r="A4" s="8"/>
      <c r="B4" s="724" t="s">
        <v>1</v>
      </c>
      <c r="C4" s="722"/>
      <c r="D4" s="722"/>
      <c r="E4" s="722"/>
      <c r="F4" s="9"/>
      <c r="G4" s="725" t="s">
        <v>2</v>
      </c>
      <c r="H4" s="722"/>
      <c r="I4" s="8"/>
      <c r="J4" s="12" t="s">
        <v>3</v>
      </c>
      <c r="K4" s="11"/>
    </row>
    <row r="5" spans="1:11" ht="20.25" customHeight="1">
      <c r="A5" s="8"/>
      <c r="B5" s="722"/>
      <c r="C5" s="722"/>
      <c r="D5" s="722"/>
      <c r="E5" s="722"/>
      <c r="F5" s="9"/>
      <c r="G5" s="726" t="s">
        <v>4</v>
      </c>
      <c r="H5" s="722"/>
      <c r="I5" s="8"/>
      <c r="J5" s="727" t="s">
        <v>5</v>
      </c>
      <c r="K5" s="11"/>
    </row>
    <row r="6" spans="1:11" ht="22.5" customHeight="1">
      <c r="A6" s="13"/>
      <c r="B6" s="722"/>
      <c r="C6" s="722"/>
      <c r="D6" s="722"/>
      <c r="E6" s="722"/>
      <c r="F6" s="10"/>
      <c r="G6" s="728" t="s">
        <v>6</v>
      </c>
      <c r="H6" s="722"/>
      <c r="I6" s="8"/>
      <c r="J6" s="722"/>
      <c r="K6" s="14"/>
    </row>
    <row r="7" spans="1:11" ht="21" customHeight="1">
      <c r="A7" s="13"/>
      <c r="B7" s="722"/>
      <c r="C7" s="722"/>
      <c r="D7" s="722"/>
      <c r="E7" s="722"/>
      <c r="F7" s="10"/>
      <c r="G7" s="735" t="s">
        <v>7</v>
      </c>
      <c r="H7" s="722"/>
      <c r="I7" s="8"/>
      <c r="J7" s="722"/>
      <c r="K7" s="14"/>
    </row>
    <row r="8" spans="1:11" ht="24" customHeight="1">
      <c r="A8" s="8"/>
      <c r="B8" s="722"/>
      <c r="C8" s="722"/>
      <c r="D8" s="722"/>
      <c r="E8" s="722"/>
      <c r="F8" s="8"/>
      <c r="G8" s="736" t="s">
        <v>8</v>
      </c>
      <c r="H8" s="722"/>
      <c r="I8" s="8"/>
      <c r="J8" s="722"/>
      <c r="K8" s="8"/>
    </row>
    <row r="9" spans="1:11" ht="24" customHeight="1">
      <c r="A9" s="8"/>
      <c r="B9" s="15"/>
      <c r="C9" s="8"/>
      <c r="D9" s="8"/>
      <c r="E9" s="8"/>
      <c r="F9" s="8"/>
      <c r="G9" s="8"/>
      <c r="H9" s="8"/>
      <c r="I9" s="8"/>
      <c r="J9" s="8"/>
      <c r="K9" s="8"/>
    </row>
    <row r="10" spans="1:11" ht="17">
      <c r="A10" s="16"/>
      <c r="B10" s="17" t="s">
        <v>9</v>
      </c>
      <c r="C10" s="18"/>
      <c r="D10" s="19"/>
      <c r="E10" s="19"/>
      <c r="F10" s="19"/>
      <c r="G10" s="19"/>
      <c r="H10" s="19"/>
      <c r="I10" s="19"/>
      <c r="J10" s="19"/>
      <c r="K10" s="19"/>
    </row>
    <row r="11" spans="1:11" ht="13">
      <c r="A11" s="8"/>
      <c r="B11" s="730" t="s">
        <v>10</v>
      </c>
      <c r="C11" s="722"/>
      <c r="D11" s="722"/>
      <c r="E11" s="722"/>
      <c r="F11" s="722"/>
      <c r="G11" s="722"/>
      <c r="H11" s="722"/>
      <c r="I11" s="722"/>
      <c r="J11" s="722"/>
      <c r="K11" s="8"/>
    </row>
    <row r="12" spans="1:11" ht="13">
      <c r="A12" s="8"/>
      <c r="B12" s="722"/>
      <c r="C12" s="722"/>
      <c r="D12" s="722"/>
      <c r="E12" s="722"/>
      <c r="F12" s="722"/>
      <c r="G12" s="722"/>
      <c r="H12" s="722"/>
      <c r="I12" s="722"/>
      <c r="J12" s="722"/>
      <c r="K12" s="8"/>
    </row>
    <row r="13" spans="1:11" ht="13">
      <c r="A13" s="8"/>
      <c r="B13" s="21"/>
      <c r="C13" s="731" t="s">
        <v>11</v>
      </c>
      <c r="D13" s="722"/>
      <c r="E13" s="722"/>
      <c r="F13" s="22" t="s">
        <v>12</v>
      </c>
      <c r="G13" s="23"/>
      <c r="H13" s="732" t="s">
        <v>13</v>
      </c>
      <c r="I13" s="722"/>
      <c r="J13" s="722"/>
      <c r="K13" s="722"/>
    </row>
    <row r="14" spans="1:11" ht="13">
      <c r="A14" s="8"/>
      <c r="B14" s="20"/>
      <c r="C14" s="722"/>
      <c r="D14" s="722"/>
      <c r="E14" s="722"/>
      <c r="F14" s="22"/>
      <c r="G14" s="20"/>
      <c r="H14" s="722"/>
      <c r="I14" s="722"/>
      <c r="J14" s="722"/>
      <c r="K14" s="722"/>
    </row>
    <row r="15" spans="1:11" ht="20.25" customHeight="1">
      <c r="A15" s="8"/>
      <c r="B15" s="20"/>
      <c r="C15" s="22"/>
      <c r="D15" s="24"/>
      <c r="E15" s="24"/>
      <c r="F15" s="22"/>
      <c r="G15" s="20"/>
      <c r="H15" s="722"/>
      <c r="I15" s="722"/>
      <c r="J15" s="722"/>
      <c r="K15" s="722"/>
    </row>
    <row r="16" spans="1:11" ht="13">
      <c r="A16" s="8"/>
      <c r="B16" s="20"/>
      <c r="C16" s="25" t="s">
        <v>14</v>
      </c>
      <c r="D16" s="24"/>
      <c r="E16" s="24"/>
      <c r="F16" s="25" t="s">
        <v>15</v>
      </c>
      <c r="G16" s="20"/>
      <c r="H16" s="20"/>
      <c r="I16" s="20"/>
      <c r="J16" s="20"/>
      <c r="K16" s="8"/>
    </row>
    <row r="17" spans="1:11" ht="1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7">
      <c r="A18" s="16"/>
      <c r="B18" s="17" t="s">
        <v>16</v>
      </c>
      <c r="C18" s="18"/>
      <c r="D18" s="19"/>
      <c r="E18" s="19"/>
      <c r="F18" s="19"/>
      <c r="G18" s="19"/>
      <c r="H18" s="19"/>
      <c r="I18" s="19"/>
      <c r="J18" s="19"/>
      <c r="K18" s="19"/>
    </row>
    <row r="19" spans="1:11" ht="52.5" customHeight="1">
      <c r="A19" s="8"/>
      <c r="B19" s="733" t="s">
        <v>17</v>
      </c>
      <c r="C19" s="722"/>
      <c r="D19" s="722"/>
      <c r="E19" s="722"/>
      <c r="F19" s="722"/>
      <c r="G19" s="722"/>
      <c r="H19" s="722"/>
      <c r="I19" s="722"/>
      <c r="J19" s="722"/>
      <c r="K19" s="26"/>
    </row>
    <row r="20" spans="1:11" ht="13">
      <c r="A20" s="8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ht="13">
      <c r="A21" s="8"/>
      <c r="B21" s="27" t="s">
        <v>18</v>
      </c>
      <c r="C21" s="729" t="s">
        <v>19</v>
      </c>
      <c r="D21" s="722"/>
      <c r="E21" s="722"/>
      <c r="F21" s="722"/>
      <c r="G21" s="27" t="s">
        <v>20</v>
      </c>
      <c r="H21" s="729" t="s">
        <v>21</v>
      </c>
      <c r="I21" s="722"/>
      <c r="J21" s="722"/>
      <c r="K21" s="28"/>
    </row>
    <row r="22" spans="1:11" ht="13">
      <c r="A22" s="8"/>
      <c r="B22" s="29"/>
      <c r="C22" s="722"/>
      <c r="D22" s="722"/>
      <c r="E22" s="722"/>
      <c r="F22" s="722"/>
      <c r="G22" s="30"/>
      <c r="H22" s="28"/>
      <c r="I22" s="28"/>
      <c r="J22" s="28"/>
      <c r="K22" s="28"/>
    </row>
    <row r="23" spans="1:11" ht="13">
      <c r="A23" s="8"/>
      <c r="B23" s="29"/>
      <c r="C23" s="722"/>
      <c r="D23" s="722"/>
      <c r="E23" s="722"/>
      <c r="F23" s="722"/>
      <c r="G23" s="31" t="s">
        <v>22</v>
      </c>
      <c r="H23" s="729" t="s">
        <v>23</v>
      </c>
      <c r="I23" s="722"/>
      <c r="J23" s="722"/>
      <c r="K23" s="722"/>
    </row>
    <row r="24" spans="1:11" ht="13">
      <c r="A24" s="8"/>
      <c r="B24" s="29"/>
      <c r="C24" s="722"/>
      <c r="D24" s="722"/>
      <c r="E24" s="722"/>
      <c r="F24" s="722"/>
      <c r="G24" s="31" t="s">
        <v>24</v>
      </c>
      <c r="H24" s="734" t="s">
        <v>25</v>
      </c>
      <c r="I24" s="722"/>
      <c r="J24" s="722"/>
      <c r="K24" s="28"/>
    </row>
    <row r="25" spans="1:11" ht="39">
      <c r="A25" s="8"/>
      <c r="B25" s="33" t="s">
        <v>26</v>
      </c>
      <c r="C25" s="729" t="s">
        <v>27</v>
      </c>
      <c r="D25" s="722"/>
      <c r="E25" s="722"/>
      <c r="F25" s="722"/>
      <c r="G25" s="31" t="s">
        <v>28</v>
      </c>
      <c r="H25" s="32" t="s">
        <v>29</v>
      </c>
      <c r="I25" s="32"/>
      <c r="J25" s="32"/>
      <c r="K25" s="28"/>
    </row>
    <row r="26" spans="1:11" ht="6" customHeight="1">
      <c r="A26" s="8"/>
      <c r="B26" s="29"/>
      <c r="C26" s="722"/>
      <c r="D26" s="722"/>
      <c r="E26" s="722"/>
      <c r="F26" s="722"/>
      <c r="G26" s="31" t="s">
        <v>30</v>
      </c>
      <c r="H26" s="32" t="s">
        <v>31</v>
      </c>
      <c r="I26" s="32"/>
      <c r="J26" s="32"/>
      <c r="K26" s="34"/>
    </row>
    <row r="27" spans="1:11" ht="13">
      <c r="A27" s="8"/>
      <c r="B27" s="29"/>
      <c r="C27" s="722"/>
      <c r="D27" s="722"/>
      <c r="E27" s="722"/>
      <c r="F27" s="722"/>
      <c r="G27" s="31"/>
      <c r="H27" s="32"/>
      <c r="I27" s="32"/>
      <c r="J27" s="32"/>
      <c r="K27" s="34"/>
    </row>
    <row r="28" spans="1:11" ht="13">
      <c r="A28" s="8"/>
      <c r="B28" s="29"/>
      <c r="C28" s="29"/>
      <c r="D28" s="29"/>
      <c r="E28" s="29"/>
      <c r="F28" s="29"/>
      <c r="G28" s="31"/>
      <c r="H28" s="729"/>
      <c r="I28" s="722"/>
      <c r="J28" s="722"/>
      <c r="K28" s="34"/>
    </row>
    <row r="29" spans="1:11" ht="13">
      <c r="A29" s="8"/>
      <c r="B29" s="737" t="s">
        <v>32</v>
      </c>
      <c r="C29" s="734" t="s">
        <v>33</v>
      </c>
      <c r="D29" s="722"/>
      <c r="E29" s="722"/>
      <c r="F29" s="722"/>
      <c r="G29" s="31"/>
      <c r="H29" s="32"/>
      <c r="I29" s="32"/>
      <c r="J29" s="32"/>
      <c r="K29" s="34"/>
    </row>
    <row r="30" spans="1:11" ht="13">
      <c r="A30" s="8"/>
      <c r="B30" s="722"/>
      <c r="C30" s="722"/>
      <c r="D30" s="722"/>
      <c r="E30" s="722"/>
      <c r="F30" s="722"/>
      <c r="G30" s="31"/>
      <c r="H30" s="729"/>
      <c r="I30" s="722"/>
      <c r="J30" s="722"/>
      <c r="K30" s="34"/>
    </row>
    <row r="31" spans="1:11" ht="13">
      <c r="A31" s="8"/>
      <c r="B31" s="29"/>
      <c r="C31" s="722"/>
      <c r="D31" s="722"/>
      <c r="E31" s="722"/>
      <c r="F31" s="722"/>
      <c r="G31" s="31"/>
      <c r="H31" s="729"/>
      <c r="I31" s="722"/>
      <c r="J31" s="722"/>
      <c r="K31" s="34"/>
    </row>
    <row r="32" spans="1:11" ht="13">
      <c r="A32" s="8"/>
      <c r="B32" s="29"/>
      <c r="C32" s="722"/>
      <c r="D32" s="722"/>
      <c r="E32" s="722"/>
      <c r="F32" s="722"/>
      <c r="G32" s="31"/>
      <c r="H32" s="729"/>
      <c r="I32" s="722"/>
      <c r="J32" s="722"/>
      <c r="K32" s="34"/>
    </row>
    <row r="33" spans="1:11" ht="13">
      <c r="A33" s="8"/>
      <c r="B33" s="33"/>
      <c r="C33" s="722"/>
      <c r="D33" s="722"/>
      <c r="E33" s="722"/>
      <c r="F33" s="722"/>
      <c r="G33" s="34"/>
      <c r="H33" s="34"/>
      <c r="I33" s="34"/>
      <c r="J33" s="34"/>
      <c r="K33" s="34"/>
    </row>
    <row r="34" spans="1:11" ht="13">
      <c r="A34" s="8"/>
      <c r="B34" s="35"/>
      <c r="C34" s="35"/>
      <c r="D34" s="35"/>
      <c r="E34" s="35"/>
      <c r="F34" s="35"/>
      <c r="G34" s="8"/>
      <c r="H34" s="8"/>
      <c r="I34" s="8"/>
      <c r="J34" s="8"/>
      <c r="K34" s="8"/>
    </row>
    <row r="35" spans="1:11" ht="13">
      <c r="A35" s="8"/>
      <c r="B35" s="35"/>
      <c r="C35" s="35"/>
      <c r="D35" s="35"/>
      <c r="E35" s="35"/>
      <c r="F35" s="35"/>
      <c r="G35" s="8"/>
      <c r="H35" s="8"/>
      <c r="I35" s="8"/>
      <c r="J35" s="8"/>
      <c r="K35" s="8"/>
    </row>
  </sheetData>
  <mergeCells count="24">
    <mergeCell ref="B29:B30"/>
    <mergeCell ref="C29:F33"/>
    <mergeCell ref="H30:J30"/>
    <mergeCell ref="H31:J31"/>
    <mergeCell ref="H32:J32"/>
    <mergeCell ref="J5:J8"/>
    <mergeCell ref="G6:H6"/>
    <mergeCell ref="C21:F24"/>
    <mergeCell ref="C25:F27"/>
    <mergeCell ref="H28:J28"/>
    <mergeCell ref="B11:J12"/>
    <mergeCell ref="C13:E14"/>
    <mergeCell ref="H13:K15"/>
    <mergeCell ref="B19:J19"/>
    <mergeCell ref="H21:J21"/>
    <mergeCell ref="H23:K23"/>
    <mergeCell ref="H24:J24"/>
    <mergeCell ref="G7:H7"/>
    <mergeCell ref="G8:H8"/>
    <mergeCell ref="B1:D1"/>
    <mergeCell ref="E1:G1"/>
    <mergeCell ref="B4:E8"/>
    <mergeCell ref="G4:H4"/>
    <mergeCell ref="G5:H5"/>
  </mergeCells>
  <hyperlinks>
    <hyperlink ref="G4" location="Gobernanza!A1" display="Gobernanza y seguimiento" xr:uid="{00000000-0004-0000-0000-000000000000}"/>
    <hyperlink ref="G5" location="Cultura!A1" display="Cultura sustentable" xr:uid="{00000000-0004-0000-0000-000001000000}"/>
    <hyperlink ref="J5" r:id="rId1" xr:uid="{00000000-0004-0000-0000-000002000000}"/>
    <hyperlink ref="G6" location="Academia!A1" display="Academia" xr:uid="{00000000-0004-0000-0000-000003000000}"/>
    <hyperlink ref="G7" location="Campus!A1" display="Gestión de campus" xr:uid="{00000000-0004-0000-0000-000004000000}"/>
    <hyperlink ref="G8" location="'VM y R. Social'!A1" display="Vinculación con el medio y responsabilidad social" xr:uid="{00000000-0004-0000-0000-000005000000}"/>
    <hyperlink ref="C16" r:id="rId2" xr:uid="{00000000-0004-0000-0000-000006000000}"/>
    <hyperlink ref="F16" r:id="rId3" xr:uid="{00000000-0004-0000-0000-000007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  <outlinePr summaryBelow="0" summaryRight="0"/>
  </sheetPr>
  <dimension ref="A1:AC92"/>
  <sheetViews>
    <sheetView showGridLines="0" tabSelected="1" zoomScale="80" zoomScaleNormal="80" workbookViewId="0">
      <pane xSplit="7" ySplit="2" topLeftCell="H72" activePane="bottomRight" state="frozen"/>
      <selection pane="topRight" activeCell="H1" sqref="H1"/>
      <selection pane="bottomLeft" activeCell="A3" sqref="A3"/>
      <selection pane="bottomRight" activeCell="D76" sqref="D76"/>
    </sheetView>
  </sheetViews>
  <sheetFormatPr baseColWidth="10" defaultColWidth="12.5" defaultRowHeight="15.75" customHeight="1"/>
  <cols>
    <col min="1" max="1" width="1.83203125" customWidth="1"/>
    <col min="2" max="2" width="19.5" customWidth="1"/>
    <col min="3" max="3" width="7.5" customWidth="1"/>
    <col min="4" max="4" width="30.5" customWidth="1"/>
    <col min="5" max="5" width="6.5" customWidth="1"/>
    <col min="6" max="6" width="7.5" customWidth="1"/>
    <col min="7" max="7" width="9.5" customWidth="1"/>
    <col min="8" max="8" width="4.1640625" customWidth="1"/>
    <col min="9" max="9" width="12.5" bestFit="1" customWidth="1"/>
    <col min="10" max="29" width="4.1640625" customWidth="1"/>
  </cols>
  <sheetData>
    <row r="1" spans="1:29" ht="12.75" customHeight="1">
      <c r="A1" s="1"/>
      <c r="B1" s="2"/>
      <c r="C1" s="36"/>
      <c r="D1" s="36"/>
      <c r="E1" s="3"/>
      <c r="F1" s="3"/>
      <c r="G1" s="3"/>
      <c r="H1" s="37"/>
      <c r="I1" s="37"/>
      <c r="J1" s="38"/>
      <c r="K1" s="38"/>
      <c r="L1" s="38"/>
      <c r="M1" s="38"/>
      <c r="N1" s="38"/>
      <c r="O1" s="38"/>
      <c r="P1" s="38"/>
      <c r="Q1" s="38"/>
      <c r="R1" s="37"/>
      <c r="S1" s="37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78.75" customHeight="1">
      <c r="A2" s="1"/>
      <c r="B2" s="721"/>
      <c r="C2" s="722"/>
      <c r="D2" s="722"/>
      <c r="E2" s="723"/>
      <c r="F2" s="722"/>
      <c r="G2" s="722"/>
      <c r="H2" s="37"/>
      <c r="I2" s="37"/>
      <c r="J2" s="38"/>
      <c r="K2" s="38"/>
      <c r="L2" s="38"/>
      <c r="M2" s="38"/>
      <c r="N2" s="38"/>
      <c r="O2" s="38"/>
      <c r="P2" s="38"/>
      <c r="Q2" s="38"/>
      <c r="R2" s="37"/>
      <c r="S2" s="37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27" customHeight="1">
      <c r="A3" s="40"/>
      <c r="B3" s="742" t="s">
        <v>34</v>
      </c>
      <c r="C3" s="41"/>
      <c r="D3" s="42"/>
      <c r="E3" s="43"/>
      <c r="F3" s="43"/>
      <c r="G3" s="44"/>
      <c r="H3" s="45"/>
      <c r="I3" s="45" t="s">
        <v>35</v>
      </c>
      <c r="J3" s="46"/>
      <c r="K3" s="46"/>
      <c r="L3" s="46"/>
      <c r="M3" s="46"/>
      <c r="N3" s="46"/>
      <c r="O3" s="46"/>
      <c r="P3" s="46"/>
      <c r="Q3" s="46"/>
      <c r="R3" s="45" t="s">
        <v>36</v>
      </c>
      <c r="S3" s="45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29" ht="39">
      <c r="A4" s="15"/>
      <c r="B4" s="743"/>
      <c r="C4" s="48"/>
      <c r="D4" s="49"/>
      <c r="E4" s="50" t="s">
        <v>37</v>
      </c>
      <c r="F4" s="51" t="s">
        <v>35</v>
      </c>
      <c r="G4" s="52" t="s">
        <v>36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</row>
    <row r="5" spans="1:29" ht="13">
      <c r="A5" s="15"/>
      <c r="B5" s="744" t="s">
        <v>38</v>
      </c>
      <c r="C5" s="54" t="s">
        <v>39</v>
      </c>
      <c r="D5" s="55" t="s">
        <v>2</v>
      </c>
      <c r="E5" s="56">
        <v>0.19</v>
      </c>
      <c r="F5" s="57">
        <f ca="1">G25</f>
        <v>69.050000000000011</v>
      </c>
      <c r="G5" s="58">
        <f t="shared" ref="G5:G9" ca="1" si="0">F5*E5</f>
        <v>13.119500000000002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ht="13">
      <c r="A6" s="15"/>
      <c r="B6" s="743"/>
      <c r="C6" s="54" t="s">
        <v>40</v>
      </c>
      <c r="D6" s="59" t="s">
        <v>4</v>
      </c>
      <c r="E6" s="60">
        <v>0.22</v>
      </c>
      <c r="F6" s="61">
        <f>G37</f>
        <v>82.759865556353702</v>
      </c>
      <c r="G6" s="62">
        <f t="shared" si="0"/>
        <v>18.207170422397816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</row>
    <row r="7" spans="1:29" ht="13">
      <c r="A7" s="15"/>
      <c r="B7" s="743"/>
      <c r="C7" s="54" t="s">
        <v>6</v>
      </c>
      <c r="D7" s="63" t="s">
        <v>6</v>
      </c>
      <c r="E7" s="64">
        <v>0.2</v>
      </c>
      <c r="F7" s="61">
        <f>G49</f>
        <v>90.649175412293857</v>
      </c>
      <c r="G7" s="62">
        <f t="shared" si="0"/>
        <v>18.129835082458772</v>
      </c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</row>
    <row r="8" spans="1:29" ht="13">
      <c r="A8" s="15"/>
      <c r="B8" s="745">
        <f ca="1">SUM(G5:G9)</f>
        <v>72.547740178223435</v>
      </c>
      <c r="C8" s="54" t="s">
        <v>41</v>
      </c>
      <c r="D8" s="65" t="s">
        <v>7</v>
      </c>
      <c r="E8" s="64">
        <v>0.2</v>
      </c>
      <c r="F8" s="61">
        <f>G73</f>
        <v>45.6</v>
      </c>
      <c r="G8" s="62">
        <f t="shared" si="0"/>
        <v>9.120000000000001</v>
      </c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</row>
    <row r="9" spans="1:29" ht="26">
      <c r="A9" s="15"/>
      <c r="B9" s="743"/>
      <c r="C9" s="54" t="s">
        <v>42</v>
      </c>
      <c r="D9" s="66" t="s">
        <v>8</v>
      </c>
      <c r="E9" s="67">
        <v>0.19</v>
      </c>
      <c r="F9" s="68">
        <f>G90</f>
        <v>73.532814070351762</v>
      </c>
      <c r="G9" s="69">
        <f t="shared" si="0"/>
        <v>13.971234673366835</v>
      </c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</row>
    <row r="10" spans="1:29" ht="10.5" customHeight="1">
      <c r="A10" s="15"/>
      <c r="B10" s="743"/>
      <c r="C10" s="70" t="s">
        <v>43</v>
      </c>
      <c r="D10" s="71"/>
      <c r="E10" s="71"/>
      <c r="F10" s="71"/>
      <c r="G10" s="72">
        <f ca="1">100-F11</f>
        <v>27.452259821776565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ht="10.5" customHeight="1">
      <c r="A11" s="15"/>
      <c r="B11" s="73"/>
      <c r="C11" s="48"/>
      <c r="D11" s="74" t="s">
        <v>34</v>
      </c>
      <c r="E11" s="74"/>
      <c r="F11" s="75">
        <f ca="1">SUM(G5:G9)</f>
        <v>72.547740178223435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</row>
    <row r="12" spans="1:29" ht="13">
      <c r="A12" s="15"/>
      <c r="B12" s="76"/>
      <c r="C12" s="77"/>
      <c r="D12" s="49"/>
      <c r="E12" s="50"/>
      <c r="F12" s="50"/>
      <c r="G12" s="52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</row>
    <row r="13" spans="1:29" ht="21.75" customHeight="1">
      <c r="A13" s="78"/>
      <c r="B13" s="79" t="s">
        <v>44</v>
      </c>
      <c r="C13" s="80"/>
      <c r="D13" s="81"/>
      <c r="E13" s="82"/>
      <c r="F13" s="82"/>
      <c r="G13" s="83"/>
      <c r="H13" s="84"/>
      <c r="I13" s="84"/>
      <c r="J13" s="85"/>
      <c r="K13" s="85"/>
      <c r="L13" s="85"/>
      <c r="M13" s="85"/>
      <c r="N13" s="85"/>
      <c r="O13" s="85"/>
      <c r="P13" s="85"/>
      <c r="Q13" s="85"/>
      <c r="R13" s="84"/>
      <c r="S13" s="84"/>
      <c r="T13" s="86"/>
      <c r="U13" s="87"/>
      <c r="V13" s="87"/>
      <c r="W13" s="87"/>
      <c r="X13" s="87"/>
      <c r="Y13" s="87"/>
      <c r="Z13" s="87"/>
      <c r="AA13" s="87"/>
      <c r="AB13" s="87"/>
      <c r="AC13" s="87"/>
    </row>
    <row r="14" spans="1:29" ht="19.5" customHeight="1">
      <c r="A14" s="88"/>
      <c r="B14" s="89" t="s">
        <v>2</v>
      </c>
      <c r="C14" s="90"/>
      <c r="D14" s="91"/>
      <c r="E14" s="92"/>
      <c r="F14" s="92"/>
      <c r="G14" s="93"/>
      <c r="H14" s="94"/>
      <c r="I14" s="94" t="s">
        <v>35</v>
      </c>
      <c r="J14" s="95"/>
      <c r="K14" s="95"/>
      <c r="L14" s="95"/>
      <c r="M14" s="95"/>
      <c r="N14" s="95"/>
      <c r="O14" s="95"/>
      <c r="P14" s="95"/>
      <c r="Q14" s="95"/>
      <c r="R14" s="94" t="s">
        <v>36</v>
      </c>
      <c r="S14" s="94"/>
      <c r="T14" s="96"/>
      <c r="U14" s="97"/>
      <c r="V14" s="97"/>
      <c r="W14" s="97"/>
      <c r="X14" s="97"/>
      <c r="Y14" s="97"/>
      <c r="Z14" s="97"/>
      <c r="AA14" s="97"/>
      <c r="AB14" s="97"/>
      <c r="AC14" s="98"/>
    </row>
    <row r="15" spans="1:29" ht="39">
      <c r="A15" s="99"/>
      <c r="B15" s="100" t="s">
        <v>45</v>
      </c>
      <c r="C15" s="100" t="s">
        <v>46</v>
      </c>
      <c r="D15" s="101" t="s">
        <v>47</v>
      </c>
      <c r="E15" s="102" t="s">
        <v>37</v>
      </c>
      <c r="F15" s="103" t="s">
        <v>35</v>
      </c>
      <c r="G15" s="104" t="s">
        <v>36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6"/>
    </row>
    <row r="16" spans="1:29" ht="13">
      <c r="A16" s="99"/>
      <c r="B16" s="107" t="s">
        <v>48</v>
      </c>
      <c r="C16" s="108" t="s">
        <v>49</v>
      </c>
      <c r="D16" s="109" t="s">
        <v>50</v>
      </c>
      <c r="E16" s="110">
        <v>0.13</v>
      </c>
      <c r="F16" s="111">
        <f>+'Para desplegables'!B11</f>
        <v>100</v>
      </c>
      <c r="G16" s="112">
        <f t="shared" ref="G16:G23" si="1">F16*E16</f>
        <v>13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6"/>
    </row>
    <row r="17" spans="1:29" ht="13">
      <c r="A17" s="99"/>
      <c r="B17" s="746" t="s">
        <v>51</v>
      </c>
      <c r="C17" s="113" t="s">
        <v>52</v>
      </c>
      <c r="D17" s="114" t="s">
        <v>53</v>
      </c>
      <c r="E17" s="115">
        <v>0.2</v>
      </c>
      <c r="F17" s="116">
        <f>+'Para desplegables'!B12</f>
        <v>18</v>
      </c>
      <c r="G17" s="117">
        <f t="shared" si="1"/>
        <v>3.6</v>
      </c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6"/>
    </row>
    <row r="18" spans="1:29" ht="13">
      <c r="A18" s="99"/>
      <c r="B18" s="747"/>
      <c r="C18" s="119" t="s">
        <v>54</v>
      </c>
      <c r="D18" s="120" t="s">
        <v>55</v>
      </c>
      <c r="E18" s="121">
        <v>0.2</v>
      </c>
      <c r="F18" s="111">
        <f>+'Para desplegables'!B13</f>
        <v>100</v>
      </c>
      <c r="G18" s="122">
        <f t="shared" si="1"/>
        <v>20</v>
      </c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6"/>
    </row>
    <row r="19" spans="1:29" ht="24">
      <c r="A19" s="99"/>
      <c r="B19" s="123" t="s">
        <v>56</v>
      </c>
      <c r="C19" s="124" t="s">
        <v>57</v>
      </c>
      <c r="D19" s="120" t="s">
        <v>56</v>
      </c>
      <c r="E19" s="125">
        <v>0.11</v>
      </c>
      <c r="F19" s="111">
        <f>+'Para desplegables'!B14</f>
        <v>25</v>
      </c>
      <c r="G19" s="122">
        <f t="shared" si="1"/>
        <v>2.75</v>
      </c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6"/>
    </row>
    <row r="20" spans="1:29" ht="18.75" customHeight="1">
      <c r="A20" s="99"/>
      <c r="B20" s="746" t="s">
        <v>58</v>
      </c>
      <c r="C20" s="126" t="s">
        <v>59</v>
      </c>
      <c r="D20" s="127" t="s">
        <v>60</v>
      </c>
      <c r="E20" s="110">
        <v>0.09</v>
      </c>
      <c r="F20" s="116">
        <f ca="1">+'Para desplegables'!B15</f>
        <v>30</v>
      </c>
      <c r="G20" s="112">
        <f t="shared" ca="1" si="1"/>
        <v>2.6999999999999997</v>
      </c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6"/>
    </row>
    <row r="21" spans="1:29" ht="18.75" customHeight="1">
      <c r="A21" s="99"/>
      <c r="B21" s="722"/>
      <c r="C21" s="128" t="s">
        <v>61</v>
      </c>
      <c r="D21" s="127" t="s">
        <v>62</v>
      </c>
      <c r="E21" s="110">
        <v>0.09</v>
      </c>
      <c r="F21" s="116">
        <f>+'Para desplegables'!B16</f>
        <v>100</v>
      </c>
      <c r="G21" s="112">
        <f t="shared" si="1"/>
        <v>9</v>
      </c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6"/>
    </row>
    <row r="22" spans="1:29" ht="18.75" customHeight="1">
      <c r="A22" s="99"/>
      <c r="B22" s="722"/>
      <c r="C22" s="129" t="s">
        <v>63</v>
      </c>
      <c r="D22" s="127" t="s">
        <v>64</v>
      </c>
      <c r="E22" s="110">
        <v>0.09</v>
      </c>
      <c r="F22" s="116">
        <f>+'Para desplegables'!B17</f>
        <v>100.00000000000001</v>
      </c>
      <c r="G22" s="112">
        <f t="shared" si="1"/>
        <v>9.0000000000000018</v>
      </c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6"/>
    </row>
    <row r="23" spans="1:29" ht="18.75" customHeight="1">
      <c r="A23" s="99"/>
      <c r="B23" s="749"/>
      <c r="C23" s="130" t="s">
        <v>65</v>
      </c>
      <c r="D23" s="131" t="s">
        <v>66</v>
      </c>
      <c r="E23" s="132">
        <v>0.09</v>
      </c>
      <c r="F23" s="133">
        <f>+'Para desplegables'!B18</f>
        <v>100</v>
      </c>
      <c r="G23" s="134">
        <f t="shared" si="1"/>
        <v>9</v>
      </c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6"/>
    </row>
    <row r="24" spans="1:29" ht="13.75" customHeight="1">
      <c r="A24" s="135"/>
      <c r="B24" s="136"/>
      <c r="C24" s="136" t="s">
        <v>43</v>
      </c>
      <c r="D24" s="137"/>
      <c r="E24" s="137"/>
      <c r="F24" s="137"/>
      <c r="G24" s="138">
        <f ca="1">100-G25</f>
        <v>30.949999999999989</v>
      </c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40"/>
    </row>
    <row r="25" spans="1:29" ht="31.75" customHeight="1">
      <c r="A25" s="99"/>
      <c r="B25" s="141"/>
      <c r="C25" s="141"/>
      <c r="D25" s="142"/>
      <c r="E25" s="748" t="s">
        <v>67</v>
      </c>
      <c r="F25" s="722"/>
      <c r="G25" s="143">
        <f ca="1">SUM(G16:G23)</f>
        <v>69.050000000000011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6"/>
    </row>
    <row r="26" spans="1:29" ht="13.5" customHeight="1">
      <c r="A26" s="99"/>
      <c r="B26" s="144"/>
      <c r="C26" s="144"/>
      <c r="D26" s="145"/>
      <c r="E26" s="146"/>
      <c r="F26" s="146"/>
      <c r="G26" s="147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6"/>
    </row>
    <row r="27" spans="1:29" ht="18.75" customHeight="1">
      <c r="A27" s="148"/>
      <c r="B27" s="149" t="s">
        <v>4</v>
      </c>
      <c r="C27" s="149"/>
      <c r="D27" s="150"/>
      <c r="E27" s="151"/>
      <c r="F27" s="151"/>
      <c r="G27" s="152"/>
      <c r="H27" s="153"/>
      <c r="I27" s="153" t="s">
        <v>35</v>
      </c>
      <c r="J27" s="154"/>
      <c r="K27" s="154"/>
      <c r="L27" s="154"/>
      <c r="M27" s="154"/>
      <c r="N27" s="154"/>
      <c r="O27" s="154"/>
      <c r="P27" s="154"/>
      <c r="Q27" s="154"/>
      <c r="R27" s="153" t="s">
        <v>36</v>
      </c>
      <c r="S27" s="153"/>
      <c r="T27" s="155"/>
      <c r="U27" s="155"/>
      <c r="V27" s="155"/>
      <c r="W27" s="155"/>
      <c r="X27" s="155"/>
      <c r="Y27" s="155"/>
      <c r="Z27" s="155"/>
      <c r="AA27" s="155"/>
      <c r="AB27" s="155"/>
      <c r="AC27" s="156"/>
    </row>
    <row r="28" spans="1:29" ht="39">
      <c r="A28" s="157"/>
      <c r="B28" s="158" t="s">
        <v>45</v>
      </c>
      <c r="C28" s="158" t="s">
        <v>46</v>
      </c>
      <c r="D28" s="159" t="s">
        <v>47</v>
      </c>
      <c r="E28" s="158" t="s">
        <v>37</v>
      </c>
      <c r="F28" s="159" t="s">
        <v>35</v>
      </c>
      <c r="G28" s="160" t="s">
        <v>36</v>
      </c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2"/>
    </row>
    <row r="29" spans="1:29" ht="24">
      <c r="A29" s="157"/>
      <c r="B29" s="750" t="s">
        <v>68</v>
      </c>
      <c r="C29" s="163" t="s">
        <v>69</v>
      </c>
      <c r="D29" s="164" t="s">
        <v>70</v>
      </c>
      <c r="E29" s="165">
        <f t="shared" ref="E29:E30" si="2">0.34/2</f>
        <v>0.17</v>
      </c>
      <c r="F29" s="166">
        <f>+'Para desplegables'!B19</f>
        <v>100</v>
      </c>
      <c r="G29" s="167">
        <f t="shared" ref="G29:G35" si="3">F29*E29</f>
        <v>17</v>
      </c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2"/>
    </row>
    <row r="30" spans="1:29" ht="24">
      <c r="A30" s="157"/>
      <c r="B30" s="747"/>
      <c r="C30" s="168" t="s">
        <v>71</v>
      </c>
      <c r="D30" s="169" t="s">
        <v>72</v>
      </c>
      <c r="E30" s="170">
        <f t="shared" si="2"/>
        <v>0.17</v>
      </c>
      <c r="F30" s="171">
        <f>+'Para desplegables'!B20</f>
        <v>100</v>
      </c>
      <c r="G30" s="172">
        <f t="shared" si="3"/>
        <v>17</v>
      </c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2"/>
    </row>
    <row r="31" spans="1:29" ht="24">
      <c r="A31" s="157"/>
      <c r="B31" s="751" t="s">
        <v>73</v>
      </c>
      <c r="C31" s="173" t="s">
        <v>74</v>
      </c>
      <c r="D31" s="174" t="s">
        <v>75</v>
      </c>
      <c r="E31" s="165">
        <f t="shared" ref="E31:E33" si="4">0.29/3</f>
        <v>9.6666666666666665E-2</v>
      </c>
      <c r="F31" s="166">
        <f>+'Para desplegables'!B21</f>
        <v>11.120866256950542</v>
      </c>
      <c r="G31" s="167">
        <f t="shared" si="3"/>
        <v>1.075017071505219</v>
      </c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2"/>
    </row>
    <row r="32" spans="1:29" ht="24">
      <c r="A32" s="157"/>
      <c r="B32" s="722"/>
      <c r="C32" s="175" t="s">
        <v>76</v>
      </c>
      <c r="D32" s="174" t="s">
        <v>77</v>
      </c>
      <c r="E32" s="165">
        <f t="shared" si="4"/>
        <v>9.6666666666666665E-2</v>
      </c>
      <c r="F32" s="166">
        <f>+'Para desplegables'!B22</f>
        <v>13.636363636363635</v>
      </c>
      <c r="G32" s="167">
        <f t="shared" si="3"/>
        <v>1.3181818181818181</v>
      </c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2"/>
    </row>
    <row r="33" spans="1:29" ht="24">
      <c r="A33" s="157"/>
      <c r="B33" s="747"/>
      <c r="C33" s="176" t="s">
        <v>78</v>
      </c>
      <c r="D33" s="177" t="s">
        <v>79</v>
      </c>
      <c r="E33" s="170">
        <f t="shared" si="4"/>
        <v>9.6666666666666665E-2</v>
      </c>
      <c r="F33" s="171">
        <f>+'Para desplegables'!B23</f>
        <v>100</v>
      </c>
      <c r="G33" s="172">
        <f t="shared" si="3"/>
        <v>9.6666666666666661</v>
      </c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2"/>
    </row>
    <row r="34" spans="1:29" ht="13">
      <c r="A34" s="157"/>
      <c r="B34" s="751" t="s">
        <v>80</v>
      </c>
      <c r="C34" s="178" t="s">
        <v>81</v>
      </c>
      <c r="D34" s="164" t="s">
        <v>82</v>
      </c>
      <c r="E34" s="165">
        <f t="shared" ref="E34:E35" si="5">0.367/2</f>
        <v>0.1835</v>
      </c>
      <c r="F34" s="166">
        <f>+'Para desplegables'!B24</f>
        <v>100</v>
      </c>
      <c r="G34" s="167">
        <f t="shared" si="3"/>
        <v>18.350000000000001</v>
      </c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2"/>
    </row>
    <row r="35" spans="1:29" ht="13">
      <c r="A35" s="157"/>
      <c r="B35" s="749"/>
      <c r="C35" s="179" t="s">
        <v>83</v>
      </c>
      <c r="D35" s="180" t="s">
        <v>84</v>
      </c>
      <c r="E35" s="181">
        <f t="shared" si="5"/>
        <v>0.1835</v>
      </c>
      <c r="F35" s="182">
        <f>+'Para desplegables'!B25</f>
        <v>100</v>
      </c>
      <c r="G35" s="183">
        <f t="shared" si="3"/>
        <v>18.350000000000001</v>
      </c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2"/>
    </row>
    <row r="36" spans="1:29" ht="13">
      <c r="A36" s="184"/>
      <c r="B36" s="185"/>
      <c r="C36" s="185" t="s">
        <v>43</v>
      </c>
      <c r="D36" s="186"/>
      <c r="E36" s="187"/>
      <c r="F36" s="186"/>
      <c r="G36" s="188">
        <f>100-G37</f>
        <v>17.240134443646298</v>
      </c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90"/>
    </row>
    <row r="37" spans="1:29" ht="13">
      <c r="A37" s="157"/>
      <c r="B37" s="191"/>
      <c r="C37" s="191"/>
      <c r="D37" s="192"/>
      <c r="E37" s="738" t="s">
        <v>67</v>
      </c>
      <c r="F37" s="722"/>
      <c r="G37" s="193">
        <f>SUM(G29:G35)</f>
        <v>82.759865556353702</v>
      </c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2"/>
    </row>
    <row r="38" spans="1:29" ht="15">
      <c r="A38" s="157"/>
      <c r="B38" s="194"/>
      <c r="C38" s="194"/>
      <c r="D38" s="195"/>
      <c r="E38" s="196"/>
      <c r="F38" s="196"/>
      <c r="G38" s="197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2"/>
    </row>
    <row r="39" spans="1:29" ht="15">
      <c r="A39" s="198"/>
      <c r="B39" s="199" t="s">
        <v>6</v>
      </c>
      <c r="C39" s="199"/>
      <c r="D39" s="200"/>
      <c r="E39" s="201"/>
      <c r="F39" s="201"/>
      <c r="G39" s="202"/>
      <c r="H39" s="203"/>
      <c r="I39" s="203" t="s">
        <v>35</v>
      </c>
      <c r="J39" s="203"/>
      <c r="K39" s="203"/>
      <c r="L39" s="203"/>
      <c r="M39" s="203"/>
      <c r="N39" s="203"/>
      <c r="O39" s="203"/>
      <c r="P39" s="203"/>
      <c r="Q39" s="203"/>
      <c r="R39" s="203" t="s">
        <v>36</v>
      </c>
      <c r="S39" s="203"/>
      <c r="T39" s="204"/>
      <c r="U39" s="204"/>
      <c r="V39" s="204"/>
      <c r="W39" s="204"/>
      <c r="X39" s="204"/>
      <c r="Y39" s="204"/>
      <c r="Z39" s="204"/>
      <c r="AA39" s="204"/>
      <c r="AB39" s="204"/>
      <c r="AC39" s="205"/>
    </row>
    <row r="40" spans="1:29" ht="39">
      <c r="A40" s="206"/>
      <c r="B40" s="207" t="s">
        <v>45</v>
      </c>
      <c r="C40" s="207" t="s">
        <v>46</v>
      </c>
      <c r="D40" s="208" t="s">
        <v>47</v>
      </c>
      <c r="E40" s="207" t="s">
        <v>37</v>
      </c>
      <c r="F40" s="208" t="s">
        <v>35</v>
      </c>
      <c r="G40" s="209" t="s">
        <v>36</v>
      </c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1"/>
    </row>
    <row r="41" spans="1:29" ht="13">
      <c r="A41" s="206"/>
      <c r="B41" s="752" t="s">
        <v>85</v>
      </c>
      <c r="C41" s="212" t="s">
        <v>86</v>
      </c>
      <c r="D41" s="213" t="s">
        <v>87</v>
      </c>
      <c r="E41" s="214">
        <v>0.22</v>
      </c>
      <c r="F41" s="215">
        <f>+'Para desplegables'!B26</f>
        <v>100</v>
      </c>
      <c r="G41" s="216">
        <f t="shared" ref="G41:G47" si="6">F41*E41</f>
        <v>22</v>
      </c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1"/>
    </row>
    <row r="42" spans="1:29" ht="13">
      <c r="A42" s="206"/>
      <c r="B42" s="722"/>
      <c r="C42" s="217" t="s">
        <v>88</v>
      </c>
      <c r="D42" s="213" t="s">
        <v>89</v>
      </c>
      <c r="E42" s="214">
        <v>0.11</v>
      </c>
      <c r="F42" s="215">
        <f>+'Para desplegables'!B27</f>
        <v>100</v>
      </c>
      <c r="G42" s="216">
        <f t="shared" si="6"/>
        <v>11</v>
      </c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1"/>
    </row>
    <row r="43" spans="1:29" ht="24">
      <c r="A43" s="206"/>
      <c r="B43" s="722"/>
      <c r="C43" s="218" t="s">
        <v>90</v>
      </c>
      <c r="D43" s="219" t="s">
        <v>91</v>
      </c>
      <c r="E43" s="214">
        <v>0.11</v>
      </c>
      <c r="F43" s="215">
        <f>+'Para desplegables'!B28</f>
        <v>14.992503748125937</v>
      </c>
      <c r="G43" s="216">
        <f t="shared" si="6"/>
        <v>1.6491754122938531</v>
      </c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1"/>
    </row>
    <row r="44" spans="1:29" ht="36">
      <c r="A44" s="206"/>
      <c r="B44" s="747"/>
      <c r="C44" s="220" t="s">
        <v>92</v>
      </c>
      <c r="D44" s="221" t="s">
        <v>93</v>
      </c>
      <c r="E44" s="222">
        <v>0.11</v>
      </c>
      <c r="F44" s="223">
        <f>+'Para desplegables'!B29</f>
        <v>100</v>
      </c>
      <c r="G44" s="224">
        <f t="shared" si="6"/>
        <v>11</v>
      </c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1"/>
    </row>
    <row r="45" spans="1:29" ht="24">
      <c r="A45" s="206"/>
      <c r="B45" s="753" t="s">
        <v>94</v>
      </c>
      <c r="C45" s="225" t="s">
        <v>95</v>
      </c>
      <c r="D45" s="213" t="s">
        <v>96</v>
      </c>
      <c r="E45" s="214">
        <v>0.15</v>
      </c>
      <c r="F45" s="215">
        <f>+'Para desplegables'!B30</f>
        <v>100</v>
      </c>
      <c r="G45" s="216">
        <f t="shared" si="6"/>
        <v>15</v>
      </c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1"/>
    </row>
    <row r="46" spans="1:29" ht="24">
      <c r="A46" s="206"/>
      <c r="B46" s="722"/>
      <c r="C46" s="226" t="s">
        <v>97</v>
      </c>
      <c r="D46" s="213" t="s">
        <v>98</v>
      </c>
      <c r="E46" s="214">
        <v>0.15</v>
      </c>
      <c r="F46" s="215">
        <f>+'Para desplegables'!B31</f>
        <v>100</v>
      </c>
      <c r="G46" s="216">
        <f t="shared" si="6"/>
        <v>15</v>
      </c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1"/>
    </row>
    <row r="47" spans="1:29" ht="13">
      <c r="A47" s="206"/>
      <c r="B47" s="749"/>
      <c r="C47" s="227" t="s">
        <v>99</v>
      </c>
      <c r="D47" s="228" t="s">
        <v>100</v>
      </c>
      <c r="E47" s="229">
        <v>0.15</v>
      </c>
      <c r="F47" s="230">
        <f>+'Para desplegables'!B32</f>
        <v>100</v>
      </c>
      <c r="G47" s="231">
        <f t="shared" si="6"/>
        <v>15</v>
      </c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1"/>
    </row>
    <row r="48" spans="1:29" ht="7.5" customHeight="1">
      <c r="A48" s="232"/>
      <c r="B48" s="233"/>
      <c r="C48" s="233" t="s">
        <v>43</v>
      </c>
      <c r="D48" s="234"/>
      <c r="E48" s="234"/>
      <c r="F48" s="234"/>
      <c r="G48" s="235">
        <f>100-G49</f>
        <v>9.3508245877061427</v>
      </c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7"/>
    </row>
    <row r="49" spans="1:29" ht="15">
      <c r="A49" s="206"/>
      <c r="B49" s="238"/>
      <c r="C49" s="238"/>
      <c r="D49" s="239"/>
      <c r="E49" s="739" t="s">
        <v>67</v>
      </c>
      <c r="F49" s="722"/>
      <c r="G49" s="240">
        <f>SUM(G41:G47)</f>
        <v>90.649175412293857</v>
      </c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1"/>
    </row>
    <row r="50" spans="1:29" ht="15">
      <c r="A50" s="206"/>
      <c r="B50" s="238"/>
      <c r="C50" s="238"/>
      <c r="D50" s="239"/>
      <c r="E50" s="241"/>
      <c r="F50" s="241"/>
      <c r="G50" s="242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1"/>
    </row>
    <row r="51" spans="1:29" ht="15">
      <c r="A51" s="243"/>
      <c r="B51" s="244" t="s">
        <v>7</v>
      </c>
      <c r="C51" s="244"/>
      <c r="D51" s="245"/>
      <c r="E51" s="246"/>
      <c r="F51" s="246"/>
      <c r="G51" s="247"/>
      <c r="H51" s="248"/>
      <c r="I51" s="248" t="s">
        <v>35</v>
      </c>
      <c r="J51" s="248"/>
      <c r="K51" s="248"/>
      <c r="L51" s="248"/>
      <c r="M51" s="248"/>
      <c r="N51" s="248"/>
      <c r="O51" s="248"/>
      <c r="P51" s="248"/>
      <c r="Q51" s="248"/>
      <c r="R51" s="248" t="s">
        <v>36</v>
      </c>
      <c r="S51" s="248"/>
      <c r="T51" s="249"/>
      <c r="U51" s="249"/>
      <c r="V51" s="249"/>
      <c r="W51" s="249"/>
      <c r="X51" s="249"/>
      <c r="Y51" s="249"/>
      <c r="Z51" s="249"/>
      <c r="AA51" s="249"/>
      <c r="AB51" s="249"/>
      <c r="AC51" s="250"/>
    </row>
    <row r="52" spans="1:29" ht="39">
      <c r="A52" s="251"/>
      <c r="B52" s="252" t="s">
        <v>45</v>
      </c>
      <c r="C52" s="252" t="s">
        <v>46</v>
      </c>
      <c r="D52" s="253" t="s">
        <v>47</v>
      </c>
      <c r="E52" s="252" t="s">
        <v>37</v>
      </c>
      <c r="F52" s="253" t="s">
        <v>35</v>
      </c>
      <c r="G52" s="254" t="s">
        <v>36</v>
      </c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6"/>
    </row>
    <row r="53" spans="1:29" ht="19.5" customHeight="1">
      <c r="A53" s="251"/>
      <c r="B53" s="754" t="s">
        <v>101</v>
      </c>
      <c r="C53" s="257" t="s">
        <v>102</v>
      </c>
      <c r="D53" s="258" t="s">
        <v>103</v>
      </c>
      <c r="E53" s="259">
        <v>0.06</v>
      </c>
      <c r="F53" s="260">
        <f>+'Para desplegables'!B33</f>
        <v>100</v>
      </c>
      <c r="G53" s="261">
        <f t="shared" ref="G53:G69" si="7">F53*E53</f>
        <v>6</v>
      </c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6"/>
    </row>
    <row r="54" spans="1:29" ht="19.5" customHeight="1">
      <c r="A54" s="251"/>
      <c r="B54" s="722"/>
      <c r="C54" s="262" t="s">
        <v>104</v>
      </c>
      <c r="D54" s="258" t="s">
        <v>105</v>
      </c>
      <c r="E54" s="259">
        <v>0.04</v>
      </c>
      <c r="F54" s="260">
        <f>+'Para desplegables'!B34</f>
        <v>90</v>
      </c>
      <c r="G54" s="261">
        <f t="shared" si="7"/>
        <v>3.6</v>
      </c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6"/>
    </row>
    <row r="55" spans="1:29" ht="19.5" customHeight="1">
      <c r="A55" s="251"/>
      <c r="B55" s="747"/>
      <c r="C55" s="263" t="s">
        <v>106</v>
      </c>
      <c r="D55" s="264" t="s">
        <v>107</v>
      </c>
      <c r="E55" s="265">
        <v>7.0999999999999994E-2</v>
      </c>
      <c r="F55" s="266">
        <f>+'Para desplegables'!B35</f>
        <v>0</v>
      </c>
      <c r="G55" s="267">
        <f t="shared" si="7"/>
        <v>0</v>
      </c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6"/>
    </row>
    <row r="56" spans="1:29" ht="19.5" customHeight="1">
      <c r="A56" s="251"/>
      <c r="B56" s="757" t="s">
        <v>108</v>
      </c>
      <c r="C56" s="268" t="s">
        <v>109</v>
      </c>
      <c r="D56" s="258" t="s">
        <v>110</v>
      </c>
      <c r="E56" s="259">
        <v>0.04</v>
      </c>
      <c r="F56" s="260">
        <f>+'Para desplegables'!B36</f>
        <v>100</v>
      </c>
      <c r="G56" s="261">
        <f t="shared" si="7"/>
        <v>4</v>
      </c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6"/>
    </row>
    <row r="57" spans="1:29" ht="19.5" customHeight="1">
      <c r="A57" s="251"/>
      <c r="B57" s="747"/>
      <c r="C57" s="269" t="s">
        <v>111</v>
      </c>
      <c r="D57" s="264" t="s">
        <v>112</v>
      </c>
      <c r="E57" s="265">
        <v>0.04</v>
      </c>
      <c r="F57" s="266">
        <f>+'Para desplegables'!B37</f>
        <v>10</v>
      </c>
      <c r="G57" s="267">
        <f t="shared" si="7"/>
        <v>0.4</v>
      </c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6"/>
    </row>
    <row r="58" spans="1:29" ht="19.5" customHeight="1">
      <c r="A58" s="251"/>
      <c r="B58" s="754" t="s">
        <v>113</v>
      </c>
      <c r="C58" s="270" t="s">
        <v>114</v>
      </c>
      <c r="D58" s="258" t="s">
        <v>115</v>
      </c>
      <c r="E58" s="259">
        <v>0.08</v>
      </c>
      <c r="F58" s="260">
        <f>+'Para desplegables'!B38</f>
        <v>95</v>
      </c>
      <c r="G58" s="261">
        <f t="shared" si="7"/>
        <v>7.6000000000000005</v>
      </c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6"/>
    </row>
    <row r="59" spans="1:29" ht="19.5" customHeight="1">
      <c r="A59" s="251"/>
      <c r="B59" s="747"/>
      <c r="C59" s="271" t="s">
        <v>116</v>
      </c>
      <c r="D59" s="264" t="s">
        <v>117</v>
      </c>
      <c r="E59" s="265">
        <v>0.08</v>
      </c>
      <c r="F59" s="266">
        <f>+'Para desplegables'!B39</f>
        <v>0</v>
      </c>
      <c r="G59" s="267">
        <f t="shared" si="7"/>
        <v>0</v>
      </c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6"/>
    </row>
    <row r="60" spans="1:29" ht="19.5" customHeight="1">
      <c r="A60" s="251"/>
      <c r="B60" s="754" t="s">
        <v>118</v>
      </c>
      <c r="C60" s="272" t="s">
        <v>119</v>
      </c>
      <c r="D60" s="258" t="s">
        <v>120</v>
      </c>
      <c r="E60" s="259">
        <v>0.06</v>
      </c>
      <c r="F60" s="260">
        <f>+'Para desplegables'!B40</f>
        <v>100</v>
      </c>
      <c r="G60" s="261">
        <f t="shared" si="7"/>
        <v>6</v>
      </c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6"/>
    </row>
    <row r="61" spans="1:29" ht="19.5" customHeight="1">
      <c r="A61" s="251"/>
      <c r="B61" s="722"/>
      <c r="C61" s="273" t="s">
        <v>121</v>
      </c>
      <c r="D61" s="258" t="s">
        <v>122</v>
      </c>
      <c r="E61" s="259">
        <v>0.06</v>
      </c>
      <c r="F61" s="260">
        <f>+'Para desplegables'!B41</f>
        <v>0</v>
      </c>
      <c r="G61" s="261">
        <f t="shared" si="7"/>
        <v>0</v>
      </c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6"/>
    </row>
    <row r="62" spans="1:29" ht="19.5" customHeight="1">
      <c r="A62" s="251"/>
      <c r="B62" s="747"/>
      <c r="C62" s="274" t="s">
        <v>123</v>
      </c>
      <c r="D62" s="264" t="s">
        <v>124</v>
      </c>
      <c r="E62" s="265">
        <v>0.06</v>
      </c>
      <c r="F62" s="266">
        <f>+'Para desplegables'!B42</f>
        <v>0</v>
      </c>
      <c r="G62" s="267">
        <f t="shared" si="7"/>
        <v>0</v>
      </c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6"/>
    </row>
    <row r="63" spans="1:29" ht="19.5" customHeight="1">
      <c r="A63" s="251"/>
      <c r="B63" s="754" t="s">
        <v>125</v>
      </c>
      <c r="C63" s="275" t="s">
        <v>126</v>
      </c>
      <c r="D63" s="258" t="s">
        <v>127</v>
      </c>
      <c r="E63" s="259">
        <v>0.06</v>
      </c>
      <c r="F63" s="260">
        <f>+'Para desplegables'!B43</f>
        <v>100</v>
      </c>
      <c r="G63" s="261">
        <f t="shared" si="7"/>
        <v>6</v>
      </c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6"/>
    </row>
    <row r="64" spans="1:29" ht="19.5" customHeight="1">
      <c r="A64" s="251"/>
      <c r="B64" s="722"/>
      <c r="C64" s="276" t="s">
        <v>128</v>
      </c>
      <c r="D64" s="258" t="s">
        <v>129</v>
      </c>
      <c r="E64" s="259">
        <v>0.06</v>
      </c>
      <c r="F64" s="260">
        <f>+'Para desplegables'!B44</f>
        <v>0</v>
      </c>
      <c r="G64" s="261">
        <f t="shared" si="7"/>
        <v>0</v>
      </c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6"/>
    </row>
    <row r="65" spans="1:29" ht="19.5" customHeight="1">
      <c r="A65" s="251"/>
      <c r="B65" s="747"/>
      <c r="C65" s="277" t="s">
        <v>130</v>
      </c>
      <c r="D65" s="264" t="s">
        <v>131</v>
      </c>
      <c r="E65" s="265">
        <v>0.06</v>
      </c>
      <c r="F65" s="266">
        <f>+'Para desplegables'!B45</f>
        <v>0</v>
      </c>
      <c r="G65" s="267">
        <f t="shared" si="7"/>
        <v>0</v>
      </c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6"/>
    </row>
    <row r="66" spans="1:29" ht="19.5" customHeight="1">
      <c r="A66" s="251"/>
      <c r="B66" s="754" t="s">
        <v>132</v>
      </c>
      <c r="C66" s="278" t="s">
        <v>133</v>
      </c>
      <c r="D66" s="258" t="s">
        <v>134</v>
      </c>
      <c r="E66" s="259">
        <v>0.04</v>
      </c>
      <c r="F66" s="260">
        <f>+'Para desplegables'!B46</f>
        <v>100</v>
      </c>
      <c r="G66" s="261">
        <f t="shared" si="7"/>
        <v>4</v>
      </c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6"/>
    </row>
    <row r="67" spans="1:29" ht="19.5" customHeight="1">
      <c r="A67" s="251"/>
      <c r="B67" s="747"/>
      <c r="C67" s="279" t="s">
        <v>135</v>
      </c>
      <c r="D67" s="264" t="s">
        <v>136</v>
      </c>
      <c r="E67" s="265">
        <v>0.04</v>
      </c>
      <c r="F67" s="266">
        <f>+'Para desplegables'!B47</f>
        <v>100</v>
      </c>
      <c r="G67" s="267">
        <f t="shared" si="7"/>
        <v>4</v>
      </c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6"/>
    </row>
    <row r="68" spans="1:29" ht="19.5" customHeight="1">
      <c r="A68" s="251"/>
      <c r="B68" s="754" t="s">
        <v>137</v>
      </c>
      <c r="C68" s="280" t="s">
        <v>138</v>
      </c>
      <c r="D68" s="258" t="s">
        <v>139</v>
      </c>
      <c r="E68" s="259">
        <v>0.04</v>
      </c>
      <c r="F68" s="260">
        <f>+'Para desplegables'!B48</f>
        <v>0</v>
      </c>
      <c r="G68" s="261">
        <f t="shared" si="7"/>
        <v>0</v>
      </c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6"/>
    </row>
    <row r="69" spans="1:29" ht="19.5" customHeight="1">
      <c r="A69" s="251"/>
      <c r="B69" s="747"/>
      <c r="C69" s="281" t="s">
        <v>140</v>
      </c>
      <c r="D69" s="264" t="s">
        <v>141</v>
      </c>
      <c r="E69" s="265">
        <v>0.04</v>
      </c>
      <c r="F69" s="266">
        <f>+'Para desplegables'!B49</f>
        <v>0</v>
      </c>
      <c r="G69" s="267">
        <f t="shared" si="7"/>
        <v>0</v>
      </c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6"/>
    </row>
    <row r="70" spans="1:29" ht="19.5" customHeight="1">
      <c r="A70" s="251"/>
      <c r="B70" s="754" t="s">
        <v>142</v>
      </c>
      <c r="C70" s="282" t="s">
        <v>143</v>
      </c>
      <c r="D70" s="258" t="s">
        <v>144</v>
      </c>
      <c r="E70" s="259">
        <v>0.04</v>
      </c>
      <c r="F70" s="260">
        <f>+'Para desplegables'!B50</f>
        <v>0</v>
      </c>
      <c r="G70" s="261">
        <f t="shared" ref="G70:G71" si="8">E70*F70</f>
        <v>0</v>
      </c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6"/>
    </row>
    <row r="71" spans="1:29" ht="19.5" customHeight="1">
      <c r="A71" s="251"/>
      <c r="B71" s="749"/>
      <c r="C71" s="283" t="s">
        <v>145</v>
      </c>
      <c r="D71" s="284" t="s">
        <v>146</v>
      </c>
      <c r="E71" s="285">
        <v>0.04</v>
      </c>
      <c r="F71" s="286">
        <f>+'Para desplegables'!B51</f>
        <v>100</v>
      </c>
      <c r="G71" s="287">
        <f t="shared" si="8"/>
        <v>4</v>
      </c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6"/>
    </row>
    <row r="72" spans="1:29" ht="13">
      <c r="A72" s="251"/>
      <c r="B72" s="288"/>
      <c r="C72" s="289" t="s">
        <v>43</v>
      </c>
      <c r="D72" s="290"/>
      <c r="E72" s="290"/>
      <c r="F72" s="290"/>
      <c r="G72" s="291">
        <f>100-G73</f>
        <v>54.4</v>
      </c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6"/>
    </row>
    <row r="73" spans="1:29" ht="15">
      <c r="A73" s="251"/>
      <c r="B73" s="292"/>
      <c r="C73" s="292"/>
      <c r="D73" s="293"/>
      <c r="E73" s="740" t="s">
        <v>67</v>
      </c>
      <c r="F73" s="722"/>
      <c r="G73" s="294">
        <f>SUM(G53:G71)</f>
        <v>45.6</v>
      </c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6"/>
    </row>
    <row r="74" spans="1:29" ht="15">
      <c r="A74" s="295"/>
      <c r="B74" s="296"/>
      <c r="C74" s="296"/>
      <c r="D74" s="297"/>
      <c r="E74" s="298"/>
      <c r="F74" s="298"/>
      <c r="G74" s="299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  <c r="AA74" s="300"/>
      <c r="AB74" s="300"/>
      <c r="AC74" s="301"/>
    </row>
    <row r="75" spans="1:29" ht="15">
      <c r="A75" s="302"/>
      <c r="B75" s="303" t="s">
        <v>8</v>
      </c>
      <c r="C75" s="303"/>
      <c r="D75" s="304"/>
      <c r="E75" s="305"/>
      <c r="F75" s="305"/>
      <c r="G75" s="306"/>
      <c r="H75" s="307"/>
      <c r="I75" s="307" t="s">
        <v>35</v>
      </c>
      <c r="J75" s="307"/>
      <c r="K75" s="307"/>
      <c r="L75" s="307"/>
      <c r="M75" s="307"/>
      <c r="N75" s="307"/>
      <c r="O75" s="307"/>
      <c r="P75" s="307"/>
      <c r="Q75" s="307"/>
      <c r="R75" s="307" t="s">
        <v>36</v>
      </c>
      <c r="S75" s="307"/>
      <c r="T75" s="308"/>
      <c r="U75" s="308"/>
      <c r="V75" s="308"/>
      <c r="W75" s="308"/>
      <c r="X75" s="308"/>
      <c r="Y75" s="308"/>
      <c r="Z75" s="308"/>
      <c r="AA75" s="308"/>
      <c r="AB75" s="308"/>
      <c r="AC75" s="309"/>
    </row>
    <row r="76" spans="1:29" ht="39">
      <c r="A76" s="310"/>
      <c r="B76" s="311" t="s">
        <v>45</v>
      </c>
      <c r="C76" s="311" t="s">
        <v>46</v>
      </c>
      <c r="D76" s="312" t="s">
        <v>47</v>
      </c>
      <c r="E76" s="311" t="s">
        <v>37</v>
      </c>
      <c r="F76" s="312" t="s">
        <v>35</v>
      </c>
      <c r="G76" s="313" t="s">
        <v>36</v>
      </c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  <c r="S76" s="314"/>
      <c r="T76" s="314"/>
      <c r="U76" s="314"/>
      <c r="V76" s="314"/>
      <c r="W76" s="314"/>
      <c r="X76" s="314"/>
      <c r="Y76" s="314"/>
      <c r="Z76" s="314"/>
      <c r="AA76" s="314"/>
      <c r="AB76" s="314"/>
      <c r="AC76" s="315"/>
    </row>
    <row r="77" spans="1:29" ht="13">
      <c r="A77" s="310"/>
      <c r="B77" s="755" t="s">
        <v>147</v>
      </c>
      <c r="C77" s="317" t="s">
        <v>148</v>
      </c>
      <c r="D77" s="316" t="s">
        <v>149</v>
      </c>
      <c r="E77" s="318">
        <v>0.12</v>
      </c>
      <c r="F77" s="319">
        <f>+'Para desplegables'!B52</f>
        <v>67.356783919597987</v>
      </c>
      <c r="G77" s="320">
        <f t="shared" ref="G77:G88" si="9">F77*E77</f>
        <v>8.082814070351759</v>
      </c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  <c r="X77" s="314"/>
      <c r="Y77" s="314"/>
      <c r="Z77" s="314"/>
      <c r="AA77" s="314"/>
      <c r="AB77" s="314"/>
      <c r="AC77" s="315"/>
    </row>
    <row r="78" spans="1:29" ht="13">
      <c r="A78" s="310"/>
      <c r="B78" s="747"/>
      <c r="C78" s="321" t="s">
        <v>150</v>
      </c>
      <c r="D78" s="322" t="s">
        <v>151</v>
      </c>
      <c r="E78" s="323">
        <v>0.12</v>
      </c>
      <c r="F78" s="324">
        <f>+'Para desplegables'!B53</f>
        <v>100</v>
      </c>
      <c r="G78" s="325">
        <f t="shared" si="9"/>
        <v>12</v>
      </c>
      <c r="H78" s="314"/>
      <c r="I78" s="314"/>
      <c r="J78" s="314"/>
      <c r="K78" s="314"/>
      <c r="L78" s="314"/>
      <c r="M78" s="314"/>
      <c r="N78" s="314"/>
      <c r="O78" s="314"/>
      <c r="P78" s="314"/>
      <c r="Q78" s="314"/>
      <c r="R78" s="314"/>
      <c r="S78" s="314"/>
      <c r="T78" s="314"/>
      <c r="U78" s="314"/>
      <c r="V78" s="314"/>
      <c r="W78" s="314"/>
      <c r="X78" s="314"/>
      <c r="Y78" s="314"/>
      <c r="Z78" s="314"/>
      <c r="AA78" s="314"/>
      <c r="AB78" s="314"/>
      <c r="AC78" s="315"/>
    </row>
    <row r="79" spans="1:29" ht="24">
      <c r="A79" s="310"/>
      <c r="B79" s="755" t="s">
        <v>152</v>
      </c>
      <c r="C79" s="326" t="s">
        <v>153</v>
      </c>
      <c r="D79" s="316" t="s">
        <v>152</v>
      </c>
      <c r="E79" s="318">
        <v>0.08</v>
      </c>
      <c r="F79" s="319">
        <f>+'Para desplegables'!B54</f>
        <v>100</v>
      </c>
      <c r="G79" s="320">
        <f t="shared" si="9"/>
        <v>8</v>
      </c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314"/>
      <c r="Z79" s="314"/>
      <c r="AA79" s="314"/>
      <c r="AB79" s="314"/>
      <c r="AC79" s="315"/>
    </row>
    <row r="80" spans="1:29" ht="13">
      <c r="A80" s="310"/>
      <c r="B80" s="722"/>
      <c r="C80" s="327" t="s">
        <v>154</v>
      </c>
      <c r="D80" s="316" t="s">
        <v>155</v>
      </c>
      <c r="E80" s="318">
        <v>0.08</v>
      </c>
      <c r="F80" s="319">
        <f>+'Para desplegables'!B55</f>
        <v>50</v>
      </c>
      <c r="G80" s="320">
        <f t="shared" si="9"/>
        <v>4</v>
      </c>
      <c r="H80" s="314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5"/>
    </row>
    <row r="81" spans="1:29" ht="24">
      <c r="A81" s="310"/>
      <c r="B81" s="747"/>
      <c r="C81" s="328" t="s">
        <v>156</v>
      </c>
      <c r="D81" s="322" t="s">
        <v>157</v>
      </c>
      <c r="E81" s="323">
        <v>0.08</v>
      </c>
      <c r="F81" s="324">
        <f>+'Para desplegables'!B56</f>
        <v>100</v>
      </c>
      <c r="G81" s="325">
        <f t="shared" si="9"/>
        <v>8</v>
      </c>
      <c r="H81" s="314"/>
      <c r="I81" s="314"/>
      <c r="J81" s="314"/>
      <c r="K81" s="314"/>
      <c r="L81" s="314"/>
      <c r="M81" s="314"/>
      <c r="N81" s="314"/>
      <c r="O81" s="314"/>
      <c r="P81" s="314"/>
      <c r="Q81" s="314"/>
      <c r="R81" s="314"/>
      <c r="S81" s="314"/>
      <c r="T81" s="314"/>
      <c r="U81" s="314"/>
      <c r="V81" s="314"/>
      <c r="W81" s="314"/>
      <c r="X81" s="314"/>
      <c r="Y81" s="314"/>
      <c r="Z81" s="314"/>
      <c r="AA81" s="314"/>
      <c r="AB81" s="314"/>
      <c r="AC81" s="315"/>
    </row>
    <row r="82" spans="1:29" ht="13">
      <c r="A82" s="310"/>
      <c r="B82" s="755" t="s">
        <v>158</v>
      </c>
      <c r="C82" s="329" t="s">
        <v>159</v>
      </c>
      <c r="D82" s="316" t="s">
        <v>160</v>
      </c>
      <c r="E82" s="318">
        <v>0.08</v>
      </c>
      <c r="F82" s="319">
        <f>+'Para desplegables'!B57</f>
        <v>100</v>
      </c>
      <c r="G82" s="320">
        <f t="shared" si="9"/>
        <v>8</v>
      </c>
      <c r="H82" s="314"/>
      <c r="I82" s="314"/>
      <c r="J82" s="314"/>
      <c r="K82" s="314"/>
      <c r="L82" s="314"/>
      <c r="M82" s="314"/>
      <c r="N82" s="314"/>
      <c r="O82" s="314"/>
      <c r="P82" s="314"/>
      <c r="Q82" s="314"/>
      <c r="R82" s="314"/>
      <c r="S82" s="314"/>
      <c r="T82" s="314"/>
      <c r="U82" s="314"/>
      <c r="V82" s="314"/>
      <c r="W82" s="314"/>
      <c r="X82" s="314"/>
      <c r="Y82" s="314"/>
      <c r="Z82" s="314"/>
      <c r="AA82" s="314"/>
      <c r="AB82" s="314"/>
      <c r="AC82" s="315"/>
    </row>
    <row r="83" spans="1:29" ht="13">
      <c r="A83" s="310"/>
      <c r="B83" s="722"/>
      <c r="C83" s="330" t="s">
        <v>161</v>
      </c>
      <c r="D83" s="316" t="s">
        <v>162</v>
      </c>
      <c r="E83" s="318">
        <v>0.08</v>
      </c>
      <c r="F83" s="319">
        <f>+'Para desplegables'!B58</f>
        <v>100</v>
      </c>
      <c r="G83" s="320">
        <f t="shared" si="9"/>
        <v>8</v>
      </c>
      <c r="H83" s="314"/>
      <c r="I83" s="314"/>
      <c r="J83" s="314"/>
      <c r="K83" s="314"/>
      <c r="L83" s="314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  <c r="AA83" s="314"/>
      <c r="AB83" s="314"/>
      <c r="AC83" s="315"/>
    </row>
    <row r="84" spans="1:29" ht="13">
      <c r="A84" s="310"/>
      <c r="B84" s="322"/>
      <c r="C84" s="331" t="s">
        <v>163</v>
      </c>
      <c r="D84" s="322" t="s">
        <v>164</v>
      </c>
      <c r="E84" s="323">
        <v>0.08</v>
      </c>
      <c r="F84" s="324">
        <f>+'Para desplegables'!B59</f>
        <v>100</v>
      </c>
      <c r="G84" s="325">
        <f t="shared" si="9"/>
        <v>8</v>
      </c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4"/>
      <c r="AC84" s="315"/>
    </row>
    <row r="85" spans="1:29" ht="13">
      <c r="A85" s="310"/>
      <c r="B85" s="756" t="s">
        <v>165</v>
      </c>
      <c r="C85" s="126" t="s">
        <v>166</v>
      </c>
      <c r="D85" s="316" t="s">
        <v>167</v>
      </c>
      <c r="E85" s="318">
        <v>7.0000000000000007E-2</v>
      </c>
      <c r="F85" s="319">
        <f>+'Para desplegables'!B60</f>
        <v>35</v>
      </c>
      <c r="G85" s="320">
        <f t="shared" si="9"/>
        <v>2.4500000000000002</v>
      </c>
      <c r="H85" s="314"/>
      <c r="I85" s="314"/>
      <c r="J85" s="314"/>
      <c r="K85" s="314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4"/>
      <c r="AB85" s="314"/>
      <c r="AC85" s="315"/>
    </row>
    <row r="86" spans="1:29" ht="13">
      <c r="A86" s="310"/>
      <c r="B86" s="722"/>
      <c r="C86" s="128" t="s">
        <v>168</v>
      </c>
      <c r="D86" s="316" t="s">
        <v>169</v>
      </c>
      <c r="E86" s="318">
        <v>7.0000000000000007E-2</v>
      </c>
      <c r="F86" s="319">
        <f>+'Para desplegables'!B61</f>
        <v>100</v>
      </c>
      <c r="G86" s="320">
        <f t="shared" si="9"/>
        <v>7.0000000000000009</v>
      </c>
      <c r="H86" s="314"/>
      <c r="I86" s="314"/>
      <c r="J86" s="314"/>
      <c r="K86" s="314"/>
      <c r="L86" s="314"/>
      <c r="M86" s="314"/>
      <c r="N86" s="314"/>
      <c r="O86" s="314"/>
      <c r="P86" s="314"/>
      <c r="Q86" s="314"/>
      <c r="R86" s="314"/>
      <c r="S86" s="314"/>
      <c r="T86" s="314"/>
      <c r="U86" s="314"/>
      <c r="V86" s="314"/>
      <c r="W86" s="314"/>
      <c r="X86" s="314"/>
      <c r="Y86" s="314"/>
      <c r="Z86" s="314"/>
      <c r="AA86" s="314"/>
      <c r="AB86" s="314"/>
      <c r="AC86" s="315"/>
    </row>
    <row r="87" spans="1:29" ht="13">
      <c r="A87" s="310"/>
      <c r="B87" s="722"/>
      <c r="C87" s="129" t="s">
        <v>170</v>
      </c>
      <c r="D87" s="316" t="s">
        <v>171</v>
      </c>
      <c r="E87" s="318">
        <v>7.0000000000000007E-2</v>
      </c>
      <c r="F87" s="319">
        <f>+'Para desplegables'!B62</f>
        <v>0</v>
      </c>
      <c r="G87" s="320">
        <f t="shared" si="9"/>
        <v>0</v>
      </c>
      <c r="H87" s="314"/>
      <c r="I87" s="314"/>
      <c r="J87" s="314"/>
      <c r="K87" s="314"/>
      <c r="L87" s="314"/>
      <c r="M87" s="314"/>
      <c r="N87" s="314"/>
      <c r="O87" s="314"/>
      <c r="P87" s="314"/>
      <c r="Q87" s="314"/>
      <c r="R87" s="314"/>
      <c r="S87" s="314"/>
      <c r="T87" s="314"/>
      <c r="U87" s="314"/>
      <c r="V87" s="314"/>
      <c r="W87" s="314"/>
      <c r="X87" s="314"/>
      <c r="Y87" s="314"/>
      <c r="Z87" s="314"/>
      <c r="AA87" s="314"/>
      <c r="AB87" s="314"/>
      <c r="AC87" s="315"/>
    </row>
    <row r="88" spans="1:29" ht="13">
      <c r="A88" s="310"/>
      <c r="B88" s="749"/>
      <c r="C88" s="130" t="s">
        <v>172</v>
      </c>
      <c r="D88" s="332" t="s">
        <v>173</v>
      </c>
      <c r="E88" s="333">
        <v>7.0000000000000007E-2</v>
      </c>
      <c r="F88" s="334">
        <f>+'Para desplegables'!B63</f>
        <v>0</v>
      </c>
      <c r="G88" s="335">
        <f t="shared" si="9"/>
        <v>0</v>
      </c>
      <c r="H88" s="314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314"/>
      <c r="U88" s="314"/>
      <c r="V88" s="314"/>
      <c r="W88" s="314"/>
      <c r="X88" s="314"/>
      <c r="Y88" s="314"/>
      <c r="Z88" s="314"/>
      <c r="AA88" s="314"/>
      <c r="AB88" s="314"/>
      <c r="AC88" s="315"/>
    </row>
    <row r="89" spans="1:29" ht="13">
      <c r="A89" s="310"/>
      <c r="B89" s="336"/>
      <c r="C89" s="336" t="s">
        <v>43</v>
      </c>
      <c r="D89" s="337"/>
      <c r="E89" s="337"/>
      <c r="F89" s="337"/>
      <c r="G89" s="338">
        <f>100-G90</f>
        <v>26.467185929648238</v>
      </c>
      <c r="H89" s="314"/>
      <c r="I89" s="314"/>
      <c r="J89" s="314"/>
      <c r="K89" s="314"/>
      <c r="L89" s="314"/>
      <c r="M89" s="314"/>
      <c r="N89" s="314"/>
      <c r="O89" s="314"/>
      <c r="P89" s="314"/>
      <c r="Q89" s="314"/>
      <c r="R89" s="314"/>
      <c r="S89" s="314"/>
      <c r="T89" s="314"/>
      <c r="U89" s="314"/>
      <c r="V89" s="314"/>
      <c r="W89" s="314"/>
      <c r="X89" s="314"/>
      <c r="Y89" s="314"/>
      <c r="Z89" s="314"/>
      <c r="AA89" s="314"/>
      <c r="AB89" s="314"/>
      <c r="AC89" s="315"/>
    </row>
    <row r="90" spans="1:29" ht="15">
      <c r="A90" s="310"/>
      <c r="B90" s="339"/>
      <c r="C90" s="339"/>
      <c r="D90" s="340"/>
      <c r="E90" s="741" t="s">
        <v>67</v>
      </c>
      <c r="F90" s="722"/>
      <c r="G90" s="341">
        <f>SUM(G77:G88)</f>
        <v>73.532814070351762</v>
      </c>
      <c r="H90" s="314"/>
      <c r="I90" s="625">
        <f>SUM(E77:E88)</f>
        <v>1.0000000000000002</v>
      </c>
      <c r="J90" s="314"/>
      <c r="K90" s="314"/>
      <c r="L90" s="314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  <c r="AA90" s="314"/>
      <c r="AB90" s="314"/>
      <c r="AC90" s="315"/>
    </row>
    <row r="91" spans="1:29" ht="13">
      <c r="A91" s="342"/>
      <c r="B91" s="343"/>
      <c r="C91" s="343"/>
      <c r="D91" s="344"/>
      <c r="E91" s="345"/>
      <c r="F91" s="345"/>
      <c r="G91" s="346"/>
      <c r="H91" s="347"/>
      <c r="I91" s="347"/>
      <c r="J91" s="347"/>
      <c r="K91" s="347"/>
      <c r="L91" s="347"/>
      <c r="M91" s="347"/>
      <c r="N91" s="347"/>
      <c r="O91" s="347"/>
      <c r="P91" s="347"/>
      <c r="Q91" s="347"/>
      <c r="R91" s="347"/>
      <c r="S91" s="347"/>
      <c r="T91" s="347"/>
      <c r="U91" s="347"/>
      <c r="V91" s="347"/>
      <c r="W91" s="347"/>
      <c r="X91" s="347"/>
      <c r="Y91" s="347"/>
      <c r="Z91" s="347"/>
      <c r="AA91" s="347"/>
      <c r="AB91" s="347"/>
      <c r="AC91" s="348"/>
    </row>
    <row r="92" spans="1:29" ht="13">
      <c r="A92" s="349"/>
      <c r="B92" s="349"/>
      <c r="C92" s="349"/>
      <c r="D92" s="350"/>
      <c r="E92" s="351"/>
      <c r="F92" s="351"/>
      <c r="G92" s="352"/>
    </row>
  </sheetData>
  <mergeCells count="29">
    <mergeCell ref="B85:B88"/>
    <mergeCell ref="B56:B57"/>
    <mergeCell ref="B58:B59"/>
    <mergeCell ref="B60:B62"/>
    <mergeCell ref="B63:B65"/>
    <mergeCell ref="B66:B67"/>
    <mergeCell ref="B68:B69"/>
    <mergeCell ref="B70:B71"/>
    <mergeCell ref="B45:B47"/>
    <mergeCell ref="B53:B55"/>
    <mergeCell ref="B77:B78"/>
    <mergeCell ref="B79:B81"/>
    <mergeCell ref="B82:B83"/>
    <mergeCell ref="E37:F37"/>
    <mergeCell ref="E49:F49"/>
    <mergeCell ref="E73:F73"/>
    <mergeCell ref="E90:F90"/>
    <mergeCell ref="B2:D2"/>
    <mergeCell ref="E2:G2"/>
    <mergeCell ref="B3:B4"/>
    <mergeCell ref="B5:B7"/>
    <mergeCell ref="B8:B10"/>
    <mergeCell ref="B17:B18"/>
    <mergeCell ref="E25:F25"/>
    <mergeCell ref="B20:B23"/>
    <mergeCell ref="B29:B30"/>
    <mergeCell ref="B31:B33"/>
    <mergeCell ref="B34:B35"/>
    <mergeCell ref="B41:B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9999"/>
    <outlinePr summaryBelow="0" summaryRight="0"/>
  </sheetPr>
  <dimension ref="A1:F53"/>
  <sheetViews>
    <sheetView showGridLines="0" workbookViewId="0">
      <pane ySplit="2" topLeftCell="A3" activePane="bottomLeft" state="frozen"/>
      <selection pane="bottomLeft" activeCell="D25" sqref="D25"/>
    </sheetView>
  </sheetViews>
  <sheetFormatPr baseColWidth="10" defaultColWidth="12.5" defaultRowHeight="15.75" customHeight="1"/>
  <cols>
    <col min="1" max="1" width="3" customWidth="1"/>
    <col min="2" max="2" width="11.83203125" customWidth="1"/>
    <col min="3" max="3" width="55.83203125" customWidth="1"/>
    <col min="4" max="4" width="27.83203125" style="646" customWidth="1"/>
    <col min="5" max="5" width="26.83203125" customWidth="1"/>
    <col min="6" max="6" width="25.33203125" customWidth="1"/>
  </cols>
  <sheetData>
    <row r="1" spans="1:5" ht="65.25" customHeight="1">
      <c r="A1" s="1"/>
      <c r="B1" s="721"/>
      <c r="C1" s="722"/>
      <c r="D1" s="758" t="s">
        <v>174</v>
      </c>
      <c r="E1" s="722"/>
    </row>
    <row r="2" spans="1:5" ht="13">
      <c r="A2" s="353"/>
      <c r="B2" s="354" t="s">
        <v>47</v>
      </c>
      <c r="C2" s="355" t="s">
        <v>175</v>
      </c>
      <c r="D2" s="353" t="s">
        <v>176</v>
      </c>
      <c r="E2" s="353" t="s">
        <v>177</v>
      </c>
    </row>
    <row r="3" spans="1:5" ht="13">
      <c r="A3" s="356"/>
      <c r="B3" s="357"/>
      <c r="C3" s="358" t="s">
        <v>178</v>
      </c>
      <c r="D3" s="356"/>
      <c r="E3" s="356"/>
    </row>
    <row r="4" spans="1:5" ht="13">
      <c r="A4" s="359"/>
      <c r="B4" s="360" t="s">
        <v>179</v>
      </c>
      <c r="C4" s="361" t="s">
        <v>180</v>
      </c>
      <c r="D4" s="632" t="s">
        <v>604</v>
      </c>
      <c r="E4" s="362"/>
    </row>
    <row r="5" spans="1:5" ht="13">
      <c r="A5" s="359"/>
      <c r="B5" s="363" t="s">
        <v>181</v>
      </c>
      <c r="C5" s="364" t="s">
        <v>182</v>
      </c>
      <c r="D5" s="633" t="s">
        <v>605</v>
      </c>
      <c r="E5" s="365"/>
    </row>
    <row r="6" spans="1:5" ht="13">
      <c r="A6" s="359"/>
      <c r="B6" s="363" t="s">
        <v>183</v>
      </c>
      <c r="C6" s="364" t="s">
        <v>184</v>
      </c>
      <c r="D6" s="634" t="s">
        <v>855</v>
      </c>
      <c r="E6" s="365"/>
    </row>
    <row r="7" spans="1:5" ht="13">
      <c r="A7" s="359"/>
      <c r="B7" s="363" t="s">
        <v>185</v>
      </c>
      <c r="C7" s="364" t="s">
        <v>186</v>
      </c>
      <c r="D7" s="634" t="s">
        <v>856</v>
      </c>
      <c r="E7" s="365"/>
    </row>
    <row r="8" spans="1:5" ht="13">
      <c r="A8" s="359"/>
      <c r="B8" s="363" t="s">
        <v>187</v>
      </c>
      <c r="C8" s="364" t="s">
        <v>188</v>
      </c>
      <c r="D8" s="634" t="s">
        <v>857</v>
      </c>
      <c r="E8" s="365"/>
    </row>
    <row r="9" spans="1:5" ht="13">
      <c r="A9" s="359"/>
      <c r="B9" s="363" t="s">
        <v>189</v>
      </c>
      <c r="C9" s="364" t="s">
        <v>190</v>
      </c>
      <c r="D9" s="634" t="s">
        <v>858</v>
      </c>
      <c r="E9" s="365"/>
    </row>
    <row r="10" spans="1:5" ht="13">
      <c r="A10" s="359"/>
      <c r="B10" s="363" t="s">
        <v>191</v>
      </c>
      <c r="C10" s="364" t="s">
        <v>192</v>
      </c>
      <c r="D10" s="633">
        <v>11101</v>
      </c>
      <c r="E10" s="365"/>
    </row>
    <row r="11" spans="1:5" ht="13">
      <c r="A11" s="359"/>
      <c r="B11" s="363" t="s">
        <v>193</v>
      </c>
      <c r="C11" s="364" t="s">
        <v>194</v>
      </c>
      <c r="D11" s="634" t="s">
        <v>859</v>
      </c>
      <c r="E11" s="365"/>
    </row>
    <row r="12" spans="1:5" ht="13">
      <c r="A12" s="359"/>
      <c r="B12" s="363" t="s">
        <v>195</v>
      </c>
      <c r="C12" s="364" t="s">
        <v>196</v>
      </c>
      <c r="D12" s="634" t="s">
        <v>859</v>
      </c>
      <c r="E12" s="365"/>
    </row>
    <row r="13" spans="1:5" ht="13">
      <c r="A13" s="359"/>
      <c r="B13" s="363" t="s">
        <v>197</v>
      </c>
      <c r="C13" s="366" t="s">
        <v>198</v>
      </c>
      <c r="D13" s="635" t="s">
        <v>860</v>
      </c>
      <c r="E13" s="367"/>
    </row>
    <row r="14" spans="1:5" ht="13">
      <c r="A14" s="359"/>
      <c r="B14" s="368" t="s">
        <v>199</v>
      </c>
      <c r="C14" s="369" t="s">
        <v>200</v>
      </c>
      <c r="D14" s="636">
        <v>2024</v>
      </c>
      <c r="E14" s="370"/>
    </row>
    <row r="15" spans="1:5" ht="13">
      <c r="A15" s="356"/>
      <c r="B15" s="357"/>
      <c r="C15" s="358" t="s">
        <v>201</v>
      </c>
      <c r="D15" s="637"/>
      <c r="E15" s="356"/>
    </row>
    <row r="16" spans="1:5" ht="13">
      <c r="A16" s="359"/>
      <c r="B16" s="360" t="s">
        <v>202</v>
      </c>
      <c r="C16" s="371" t="s">
        <v>203</v>
      </c>
      <c r="D16" s="638">
        <v>86274</v>
      </c>
      <c r="E16" s="118"/>
    </row>
    <row r="17" spans="1:6" ht="13">
      <c r="A17" s="359"/>
      <c r="B17" s="363" t="s">
        <v>204</v>
      </c>
      <c r="C17" s="366" t="s">
        <v>205</v>
      </c>
      <c r="D17" s="639">
        <v>1488</v>
      </c>
      <c r="E17" s="367"/>
    </row>
    <row r="18" spans="1:6" ht="26">
      <c r="A18" s="359"/>
      <c r="B18" s="363" t="s">
        <v>206</v>
      </c>
      <c r="C18" s="366" t="s">
        <v>207</v>
      </c>
      <c r="D18" s="639">
        <v>79600</v>
      </c>
      <c r="E18" s="367"/>
    </row>
    <row r="19" spans="1:6" ht="26">
      <c r="A19" s="359"/>
      <c r="B19" s="363" t="s">
        <v>208</v>
      </c>
      <c r="C19" s="366" t="s">
        <v>209</v>
      </c>
      <c r="D19" s="639">
        <v>1334</v>
      </c>
      <c r="E19" s="367"/>
    </row>
    <row r="20" spans="1:6" ht="26">
      <c r="A20" s="359"/>
      <c r="B20" s="363" t="s">
        <v>210</v>
      </c>
      <c r="C20" s="366" t="s">
        <v>211</v>
      </c>
      <c r="D20" s="639">
        <v>9768</v>
      </c>
      <c r="E20" s="367"/>
    </row>
    <row r="21" spans="1:6" ht="26">
      <c r="A21" s="359"/>
      <c r="B21" s="363" t="s">
        <v>212</v>
      </c>
      <c r="C21" s="366" t="s">
        <v>213</v>
      </c>
      <c r="D21" s="640">
        <v>386</v>
      </c>
      <c r="E21" s="367"/>
    </row>
    <row r="22" spans="1:6" ht="13">
      <c r="A22" s="359"/>
      <c r="B22" s="363" t="s">
        <v>214</v>
      </c>
      <c r="C22" s="366" t="s">
        <v>215</v>
      </c>
      <c r="D22" s="640">
        <v>40</v>
      </c>
      <c r="E22" s="367"/>
    </row>
    <row r="23" spans="1:6" ht="13">
      <c r="A23" s="359"/>
      <c r="B23" s="363" t="s">
        <v>216</v>
      </c>
      <c r="C23" s="366" t="s">
        <v>217</v>
      </c>
      <c r="D23" s="639">
        <v>4119</v>
      </c>
      <c r="E23" s="367"/>
      <c r="F23" s="718"/>
    </row>
    <row r="24" spans="1:6" ht="13">
      <c r="A24" s="359"/>
      <c r="B24" s="363" t="s">
        <v>218</v>
      </c>
      <c r="C24" s="366" t="s">
        <v>219</v>
      </c>
      <c r="D24" s="639">
        <v>3417</v>
      </c>
      <c r="E24" s="367"/>
    </row>
    <row r="25" spans="1:6" ht="26">
      <c r="A25" s="359"/>
      <c r="B25" s="368" t="s">
        <v>220</v>
      </c>
      <c r="C25" s="369" t="s">
        <v>221</v>
      </c>
      <c r="D25" s="636">
        <v>113</v>
      </c>
      <c r="E25" s="370"/>
    </row>
    <row r="26" spans="1:6" ht="26">
      <c r="A26" s="359"/>
      <c r="B26" s="363" t="s">
        <v>222</v>
      </c>
      <c r="C26" s="366" t="s">
        <v>223</v>
      </c>
      <c r="D26" s="640">
        <v>352</v>
      </c>
      <c r="E26" s="367"/>
      <c r="F26" s="759"/>
    </row>
    <row r="27" spans="1:6" ht="26">
      <c r="A27" s="359"/>
      <c r="B27" s="360" t="s">
        <v>224</v>
      </c>
      <c r="C27" s="371" t="s">
        <v>225</v>
      </c>
      <c r="D27" s="641">
        <v>57</v>
      </c>
      <c r="E27" s="118"/>
      <c r="F27" s="759"/>
    </row>
    <row r="28" spans="1:6" ht="26">
      <c r="A28" s="359"/>
      <c r="B28" s="360" t="s">
        <v>226</v>
      </c>
      <c r="C28" s="371" t="s">
        <v>227</v>
      </c>
      <c r="D28" s="641">
        <v>191</v>
      </c>
      <c r="E28" s="118"/>
      <c r="F28" s="759"/>
    </row>
    <row r="29" spans="1:6" ht="26">
      <c r="A29" s="359"/>
      <c r="B29" s="360" t="s">
        <v>228</v>
      </c>
      <c r="C29" s="371" t="s">
        <v>229</v>
      </c>
      <c r="D29" s="641">
        <v>104</v>
      </c>
      <c r="E29" s="118"/>
      <c r="F29" s="759"/>
    </row>
    <row r="30" spans="1:6" ht="26">
      <c r="A30" s="359"/>
      <c r="B30" s="372" t="s">
        <v>230</v>
      </c>
      <c r="C30" s="350" t="s">
        <v>231</v>
      </c>
      <c r="D30" s="642">
        <v>69</v>
      </c>
      <c r="F30" s="759"/>
    </row>
    <row r="31" spans="1:6" ht="13">
      <c r="A31" s="356"/>
      <c r="B31" s="357"/>
      <c r="C31" s="358" t="s">
        <v>232</v>
      </c>
      <c r="D31" s="356"/>
      <c r="E31" s="356"/>
      <c r="F31" s="759"/>
    </row>
    <row r="32" spans="1:6" ht="196">
      <c r="A32" s="359"/>
      <c r="B32" s="360" t="s">
        <v>233</v>
      </c>
      <c r="C32" s="371" t="s">
        <v>234</v>
      </c>
      <c r="D32" s="643" t="s">
        <v>894</v>
      </c>
      <c r="E32" s="706" t="s">
        <v>893</v>
      </c>
      <c r="F32" s="759"/>
    </row>
    <row r="33" spans="1:6" ht="98">
      <c r="A33" s="359"/>
      <c r="B33" s="363" t="s">
        <v>235</v>
      </c>
      <c r="C33" s="366" t="s">
        <v>236</v>
      </c>
      <c r="D33" s="639">
        <v>2500</v>
      </c>
      <c r="E33" s="707" t="s">
        <v>895</v>
      </c>
      <c r="F33" s="759"/>
    </row>
    <row r="34" spans="1:6" ht="70">
      <c r="A34" s="359"/>
      <c r="B34" s="363" t="s">
        <v>237</v>
      </c>
      <c r="C34" s="366" t="s">
        <v>238</v>
      </c>
      <c r="D34" s="639">
        <v>350000</v>
      </c>
      <c r="E34" s="710" t="s">
        <v>896</v>
      </c>
      <c r="F34" s="759"/>
    </row>
    <row r="35" spans="1:6" ht="13">
      <c r="A35" s="359"/>
      <c r="B35" s="363" t="s">
        <v>239</v>
      </c>
      <c r="C35" s="366" t="s">
        <v>240</v>
      </c>
      <c r="D35" s="639">
        <v>45000</v>
      </c>
      <c r="E35" s="367"/>
      <c r="F35" s="759"/>
    </row>
    <row r="36" spans="1:6" ht="26">
      <c r="A36" s="359"/>
      <c r="B36" s="360" t="s">
        <v>241</v>
      </c>
      <c r="C36" s="369" t="s">
        <v>242</v>
      </c>
      <c r="D36" s="636"/>
      <c r="E36" s="708"/>
      <c r="F36" s="759"/>
    </row>
    <row r="37" spans="1:6" ht="13">
      <c r="A37" s="356"/>
      <c r="B37" s="357"/>
      <c r="C37" s="358" t="s">
        <v>243</v>
      </c>
      <c r="D37" s="356"/>
      <c r="E37" s="356"/>
      <c r="F37" s="759"/>
    </row>
    <row r="38" spans="1:6" ht="13">
      <c r="A38" s="359"/>
      <c r="B38" s="363" t="s">
        <v>244</v>
      </c>
      <c r="C38" s="371" t="s">
        <v>245</v>
      </c>
      <c r="D38" s="641">
        <v>2019</v>
      </c>
      <c r="E38" s="118"/>
      <c r="F38" s="759"/>
    </row>
    <row r="39" spans="1:6" ht="26">
      <c r="A39" s="359"/>
      <c r="B39" s="363" t="s">
        <v>246</v>
      </c>
      <c r="C39" s="366" t="s">
        <v>247</v>
      </c>
      <c r="D39" s="640">
        <v>0.85</v>
      </c>
      <c r="E39" s="367"/>
      <c r="F39" s="759"/>
    </row>
    <row r="40" spans="1:6" ht="13">
      <c r="A40" s="359"/>
      <c r="B40" s="363" t="s">
        <v>248</v>
      </c>
      <c r="C40" s="366" t="s">
        <v>249</v>
      </c>
      <c r="D40" s="640">
        <v>2019</v>
      </c>
      <c r="E40" s="367"/>
      <c r="F40" s="759"/>
    </row>
    <row r="41" spans="1:6" ht="26">
      <c r="A41" s="359"/>
      <c r="B41" s="363" t="s">
        <v>250</v>
      </c>
      <c r="C41" s="366" t="s">
        <v>251</v>
      </c>
      <c r="D41" s="644">
        <f>IFERROR((SUM(D42:D49)),0)</f>
        <v>0.25</v>
      </c>
      <c r="E41" s="367"/>
      <c r="F41" s="759"/>
    </row>
    <row r="42" spans="1:6" ht="13">
      <c r="A42" s="359"/>
      <c r="B42" s="363" t="s">
        <v>252</v>
      </c>
      <c r="C42" s="366" t="s">
        <v>253</v>
      </c>
      <c r="D42" s="640">
        <v>0.2</v>
      </c>
      <c r="E42" s="367"/>
      <c r="F42" s="759"/>
    </row>
    <row r="43" spans="1:6" ht="13">
      <c r="A43" s="359"/>
      <c r="B43" s="363" t="s">
        <v>254</v>
      </c>
      <c r="C43" s="366" t="s">
        <v>255</v>
      </c>
      <c r="D43" s="640">
        <v>5.0000000000000001E-3</v>
      </c>
      <c r="E43" s="367"/>
      <c r="F43" s="759"/>
    </row>
    <row r="44" spans="1:6" ht="13">
      <c r="A44" s="359"/>
      <c r="B44" s="363" t="s">
        <v>256</v>
      </c>
      <c r="C44" s="366" t="s">
        <v>257</v>
      </c>
      <c r="D44" s="640">
        <v>0</v>
      </c>
      <c r="E44" s="367"/>
      <c r="F44" s="759"/>
    </row>
    <row r="45" spans="1:6" ht="26">
      <c r="A45" s="359"/>
      <c r="B45" s="363" t="s">
        <v>258</v>
      </c>
      <c r="C45" s="366" t="s">
        <v>259</v>
      </c>
      <c r="D45" s="640">
        <v>0</v>
      </c>
      <c r="E45" s="367"/>
      <c r="F45" s="759"/>
    </row>
    <row r="46" spans="1:6" ht="13">
      <c r="A46" s="359"/>
      <c r="B46" s="363" t="s">
        <v>260</v>
      </c>
      <c r="C46" s="366" t="s">
        <v>261</v>
      </c>
      <c r="D46" s="640">
        <v>3.5000000000000003E-2</v>
      </c>
      <c r="E46" s="367"/>
      <c r="F46" s="759"/>
    </row>
    <row r="47" spans="1:6" ht="13">
      <c r="A47" s="359"/>
      <c r="B47" s="363" t="s">
        <v>262</v>
      </c>
      <c r="C47" s="366" t="s">
        <v>263</v>
      </c>
      <c r="D47" s="640">
        <v>0.01</v>
      </c>
      <c r="E47" s="367"/>
      <c r="F47" s="759"/>
    </row>
    <row r="48" spans="1:6" ht="13">
      <c r="A48" s="359"/>
      <c r="B48" s="373" t="s">
        <v>264</v>
      </c>
      <c r="C48" s="366" t="s">
        <v>265</v>
      </c>
      <c r="D48" s="640">
        <v>0</v>
      </c>
      <c r="E48" s="367"/>
      <c r="F48" s="759"/>
    </row>
    <row r="49" spans="1:6" ht="26">
      <c r="A49" s="359"/>
      <c r="B49" s="373" t="s">
        <v>266</v>
      </c>
      <c r="C49" s="366" t="s">
        <v>267</v>
      </c>
      <c r="D49" s="640">
        <v>0</v>
      </c>
      <c r="E49" s="367"/>
      <c r="F49" s="759"/>
    </row>
    <row r="50" spans="1:6" ht="13">
      <c r="A50" s="359"/>
      <c r="B50" s="363" t="s">
        <v>268</v>
      </c>
      <c r="C50" s="366" t="s">
        <v>269</v>
      </c>
      <c r="D50" s="640">
        <v>2019</v>
      </c>
      <c r="E50" s="367"/>
      <c r="F50" s="759"/>
    </row>
    <row r="51" spans="1:6" ht="26">
      <c r="A51" s="359"/>
      <c r="B51" s="368" t="s">
        <v>270</v>
      </c>
      <c r="C51" s="366" t="s">
        <v>271</v>
      </c>
      <c r="D51" s="640">
        <v>0.08</v>
      </c>
      <c r="E51" s="367"/>
      <c r="F51" s="759"/>
    </row>
    <row r="52" spans="1:6" ht="13">
      <c r="A52" s="359"/>
      <c r="B52" s="360" t="s">
        <v>272</v>
      </c>
      <c r="C52" s="366" t="s">
        <v>273</v>
      </c>
      <c r="D52" s="640">
        <v>2019</v>
      </c>
      <c r="E52" s="367"/>
      <c r="F52" s="759"/>
    </row>
    <row r="53" spans="1:6" ht="26">
      <c r="A53" s="374"/>
      <c r="B53" s="375" t="s">
        <v>274</v>
      </c>
      <c r="C53" s="376" t="s">
        <v>275</v>
      </c>
      <c r="D53" s="645">
        <v>0.08</v>
      </c>
      <c r="E53" s="377"/>
      <c r="F53" s="759"/>
    </row>
  </sheetData>
  <mergeCells count="3">
    <mergeCell ref="B1:C1"/>
    <mergeCell ref="D1:E1"/>
    <mergeCell ref="F26:F53"/>
  </mergeCells>
  <dataValidations count="1">
    <dataValidation type="decimal" operator="greaterThanOrEqual" allowBlank="1" showDropDown="1" sqref="D16:D30" xr:uid="{00000000-0002-0000-0300-000004000000}">
      <formula1>0</formula1>
    </dataValidation>
  </dataValidations>
  <hyperlinks>
    <hyperlink ref="D13" r:id="rId1" xr:uid="{11023202-ED76-4459-9CBD-2FB72E58475B}"/>
  </hyperlinks>
  <pageMargins left="0.7" right="0.7" top="0.75" bottom="0.75" header="0.3" footer="0.3"/>
  <ignoredErrors>
    <ignoredError sqref="D41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300-000000000000}">
          <x14:formula1>
            <xm:f>'Para desplegables'!$E$2:$E$32</xm:f>
          </x14:formula1>
          <xm:sqref>D38 D40 D50 D52</xm:sqref>
        </x14:dataValidation>
        <x14:dataValidation type="list" allowBlank="1" showErrorMessage="1" xr:uid="{00000000-0002-0000-0300-000001000000}">
          <x14:formula1>
            <xm:f>'Para desplegables'!$E$12:$E$36</xm:f>
          </x14:formula1>
          <xm:sqref>D14</xm:sqref>
        </x14:dataValidation>
        <x14:dataValidation type="list" allowBlank="1" xr:uid="{00000000-0002-0000-0300-000002000000}">
          <x14:formula1>
            <xm:f>'Para desplegables'!$D$2:$D$6</xm:f>
          </x14:formula1>
          <xm:sqref>D5</xm:sqref>
        </x14:dataValidation>
        <x14:dataValidation type="list" allowBlank="1" xr:uid="{00000000-0002-0000-0300-000003000000}">
          <x14:formula1>
            <xm:f>'Para desplegables'!$C$2:$C$7</xm:f>
          </x14:formula1>
          <xm:sqref>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FC5E8"/>
    <outlinePr summaryBelow="0" summaryRight="0"/>
  </sheetPr>
  <dimension ref="A1:J69"/>
  <sheetViews>
    <sheetView showGridLines="0" workbookViewId="0">
      <pane ySplit="2" topLeftCell="A3" activePane="bottomLeft" state="frozen"/>
      <selection pane="bottomLeft" activeCell="B3" sqref="B3:B9"/>
    </sheetView>
  </sheetViews>
  <sheetFormatPr baseColWidth="10" defaultColWidth="12.5" defaultRowHeight="15.75" customHeight="1"/>
  <cols>
    <col min="1" max="1" width="3.1640625" customWidth="1"/>
    <col min="2" max="2" width="14.1640625" customWidth="1"/>
    <col min="3" max="3" width="55.33203125" customWidth="1"/>
    <col min="4" max="4" width="16.5" customWidth="1"/>
    <col min="5" max="5" width="19.5" customWidth="1"/>
    <col min="6" max="9" width="12.5" hidden="1"/>
    <col min="10" max="10" width="12.5" style="715"/>
  </cols>
  <sheetData>
    <row r="1" spans="1:9" ht="65.25" customHeight="1">
      <c r="A1" s="378"/>
      <c r="B1" s="721"/>
      <c r="C1" s="722"/>
      <c r="D1" s="758" t="s">
        <v>276</v>
      </c>
      <c r="E1" s="722"/>
      <c r="F1" s="37"/>
      <c r="G1" s="37"/>
      <c r="H1" s="38"/>
      <c r="I1" s="38"/>
    </row>
    <row r="2" spans="1:9" ht="13">
      <c r="A2" s="379"/>
      <c r="B2" s="380" t="s">
        <v>47</v>
      </c>
      <c r="C2" s="381" t="s">
        <v>175</v>
      </c>
      <c r="D2" s="382" t="s">
        <v>176</v>
      </c>
      <c r="E2" s="382" t="s">
        <v>177</v>
      </c>
      <c r="F2" s="383" t="s">
        <v>277</v>
      </c>
      <c r="G2" s="383" t="s">
        <v>278</v>
      </c>
      <c r="H2" s="383"/>
      <c r="I2" s="383"/>
    </row>
    <row r="3" spans="1:9" ht="39">
      <c r="A3" s="379"/>
      <c r="B3" s="761" t="s">
        <v>279</v>
      </c>
      <c r="C3" s="385" t="s">
        <v>280</v>
      </c>
      <c r="D3" s="386" t="s">
        <v>302</v>
      </c>
      <c r="E3" s="387"/>
      <c r="F3" s="362">
        <f t="shared" ref="F3:F9" si="0">IF(D3="Si",G3,0)</f>
        <v>14.3</v>
      </c>
      <c r="G3" s="362">
        <v>14.3</v>
      </c>
      <c r="H3" s="362"/>
      <c r="I3" s="388"/>
    </row>
    <row r="4" spans="1:9" ht="26">
      <c r="A4" s="379"/>
      <c r="B4" s="722"/>
      <c r="C4" s="389" t="s">
        <v>281</v>
      </c>
      <c r="D4" s="386" t="s">
        <v>302</v>
      </c>
      <c r="E4" s="390"/>
      <c r="F4" s="365">
        <f t="shared" si="0"/>
        <v>14.3</v>
      </c>
      <c r="G4" s="362">
        <v>14.3</v>
      </c>
      <c r="H4" s="365"/>
      <c r="I4" s="388"/>
    </row>
    <row r="5" spans="1:9" ht="26">
      <c r="A5" s="379"/>
      <c r="B5" s="722"/>
      <c r="C5" s="389" t="s">
        <v>282</v>
      </c>
      <c r="D5" s="386" t="s">
        <v>302</v>
      </c>
      <c r="E5" s="390"/>
      <c r="F5" s="365">
        <f t="shared" si="0"/>
        <v>14.3</v>
      </c>
      <c r="G5" s="362">
        <v>14.3</v>
      </c>
      <c r="H5" s="365"/>
      <c r="I5" s="388"/>
    </row>
    <row r="6" spans="1:9" ht="26">
      <c r="A6" s="379"/>
      <c r="B6" s="722"/>
      <c r="C6" s="389" t="s">
        <v>283</v>
      </c>
      <c r="D6" s="386" t="s">
        <v>302</v>
      </c>
      <c r="E6" s="390"/>
      <c r="F6" s="365">
        <f t="shared" si="0"/>
        <v>14.3</v>
      </c>
      <c r="G6" s="362">
        <v>14.3</v>
      </c>
      <c r="H6" s="365"/>
      <c r="I6" s="388"/>
    </row>
    <row r="7" spans="1:9" ht="26">
      <c r="A7" s="379"/>
      <c r="B7" s="722"/>
      <c r="C7" s="389" t="s">
        <v>284</v>
      </c>
      <c r="D7" s="386" t="s">
        <v>302</v>
      </c>
      <c r="E7" s="390"/>
      <c r="F7" s="365">
        <f t="shared" si="0"/>
        <v>14.3</v>
      </c>
      <c r="G7" s="362">
        <v>14.3</v>
      </c>
      <c r="H7" s="365"/>
      <c r="I7" s="388"/>
    </row>
    <row r="8" spans="1:9" ht="26">
      <c r="A8" s="379"/>
      <c r="B8" s="722"/>
      <c r="C8" s="389" t="s">
        <v>285</v>
      </c>
      <c r="D8" s="386" t="s">
        <v>302</v>
      </c>
      <c r="E8" s="390"/>
      <c r="F8" s="365">
        <f t="shared" si="0"/>
        <v>14.3</v>
      </c>
      <c r="G8" s="362">
        <v>14.3</v>
      </c>
      <c r="H8" s="365"/>
      <c r="I8" s="388"/>
    </row>
    <row r="9" spans="1:9" ht="26">
      <c r="A9" s="379"/>
      <c r="B9" s="722"/>
      <c r="C9" s="389" t="s">
        <v>286</v>
      </c>
      <c r="D9" s="386" t="s">
        <v>302</v>
      </c>
      <c r="E9" s="390"/>
      <c r="F9" s="365">
        <f t="shared" si="0"/>
        <v>14.3</v>
      </c>
      <c r="G9" s="362">
        <v>14.3</v>
      </c>
      <c r="H9" s="365"/>
      <c r="I9" s="388"/>
    </row>
    <row r="10" spans="1:9" ht="14" thickBot="1">
      <c r="A10" s="391"/>
      <c r="B10" s="392"/>
      <c r="C10" s="393" t="s">
        <v>287</v>
      </c>
      <c r="D10" s="394">
        <f>IF(SUM(F3:F9)&gt;100,100,SUM(F3:F9))</f>
        <v>100</v>
      </c>
      <c r="E10" s="395"/>
      <c r="F10" s="396"/>
      <c r="G10" s="396"/>
      <c r="H10" s="396"/>
      <c r="I10" s="397"/>
    </row>
    <row r="11" spans="1:9" ht="26">
      <c r="A11" s="379"/>
      <c r="B11" s="761" t="s">
        <v>288</v>
      </c>
      <c r="C11" s="711" t="s">
        <v>289</v>
      </c>
      <c r="D11" s="386" t="s">
        <v>302</v>
      </c>
      <c r="E11" s="763" t="s">
        <v>897</v>
      </c>
      <c r="F11" s="362">
        <f t="shared" ref="F11:F21" si="1">IF(D11="Si",G11,0)</f>
        <v>18</v>
      </c>
      <c r="G11" s="398">
        <v>18</v>
      </c>
      <c r="H11" s="362">
        <f t="shared" ref="H11:H12" si="2">G11*5.39%/2</f>
        <v>0.48509999999999998</v>
      </c>
      <c r="I11" s="388"/>
    </row>
    <row r="12" spans="1:9" ht="13">
      <c r="A12" s="379"/>
      <c r="B12" s="722"/>
      <c r="C12" s="389" t="s">
        <v>290</v>
      </c>
      <c r="D12" s="386" t="s">
        <v>609</v>
      </c>
      <c r="E12" s="764"/>
      <c r="F12" s="365">
        <f t="shared" si="1"/>
        <v>0</v>
      </c>
      <c r="G12" s="399">
        <v>9</v>
      </c>
      <c r="H12" s="362">
        <f t="shared" si="2"/>
        <v>0.24254999999999999</v>
      </c>
      <c r="I12" s="388"/>
    </row>
    <row r="13" spans="1:9" ht="26">
      <c r="A13" s="379"/>
      <c r="B13" s="722"/>
      <c r="C13" s="400" t="s">
        <v>291</v>
      </c>
      <c r="D13" s="386" t="s">
        <v>609</v>
      </c>
      <c r="E13" s="764"/>
      <c r="F13" s="365">
        <f t="shared" si="1"/>
        <v>0</v>
      </c>
      <c r="G13" s="399">
        <v>9</v>
      </c>
      <c r="H13" s="362"/>
      <c r="I13" s="388"/>
    </row>
    <row r="14" spans="1:9" ht="26">
      <c r="A14" s="379"/>
      <c r="B14" s="722"/>
      <c r="C14" s="400" t="s">
        <v>292</v>
      </c>
      <c r="D14" s="386" t="s">
        <v>609</v>
      </c>
      <c r="E14" s="764"/>
      <c r="F14" s="365">
        <f t="shared" si="1"/>
        <v>0</v>
      </c>
      <c r="G14" s="399">
        <v>9</v>
      </c>
      <c r="H14" s="362"/>
      <c r="I14" s="388"/>
    </row>
    <row r="15" spans="1:9" ht="26">
      <c r="A15" s="379"/>
      <c r="B15" s="722"/>
      <c r="C15" s="400" t="s">
        <v>293</v>
      </c>
      <c r="D15" s="386" t="s">
        <v>609</v>
      </c>
      <c r="E15" s="764"/>
      <c r="F15" s="365">
        <f t="shared" si="1"/>
        <v>0</v>
      </c>
      <c r="G15" s="399">
        <v>9</v>
      </c>
      <c r="H15" s="362"/>
      <c r="I15" s="388"/>
    </row>
    <row r="16" spans="1:9" ht="26">
      <c r="A16" s="379"/>
      <c r="B16" s="722"/>
      <c r="C16" s="400" t="s">
        <v>294</v>
      </c>
      <c r="D16" s="386" t="s">
        <v>609</v>
      </c>
      <c r="E16" s="764"/>
      <c r="F16" s="401">
        <f t="shared" si="1"/>
        <v>0</v>
      </c>
      <c r="G16" s="399">
        <v>9</v>
      </c>
      <c r="H16" s="362"/>
      <c r="I16" s="388"/>
    </row>
    <row r="17" spans="1:9" ht="26">
      <c r="A17" s="379"/>
      <c r="B17" s="722"/>
      <c r="C17" s="400" t="s">
        <v>295</v>
      </c>
      <c r="D17" s="386" t="s">
        <v>609</v>
      </c>
      <c r="E17" s="764"/>
      <c r="F17" s="365">
        <f t="shared" si="1"/>
        <v>0</v>
      </c>
      <c r="G17" s="399">
        <v>9</v>
      </c>
      <c r="H17" s="362"/>
      <c r="I17" s="388"/>
    </row>
    <row r="18" spans="1:9" ht="26">
      <c r="A18" s="379"/>
      <c r="B18" s="722"/>
      <c r="C18" s="402" t="s">
        <v>296</v>
      </c>
      <c r="D18" s="403" t="s">
        <v>609</v>
      </c>
      <c r="E18" s="764"/>
      <c r="F18" s="405">
        <f t="shared" si="1"/>
        <v>0</v>
      </c>
      <c r="G18" s="399">
        <v>9</v>
      </c>
      <c r="H18" s="362"/>
      <c r="I18" s="388"/>
    </row>
    <row r="19" spans="1:9" ht="26">
      <c r="A19" s="406"/>
      <c r="B19" s="722"/>
      <c r="C19" s="400" t="s">
        <v>297</v>
      </c>
      <c r="D19" s="407" t="s">
        <v>609</v>
      </c>
      <c r="E19" s="764"/>
      <c r="F19" s="365">
        <f t="shared" si="1"/>
        <v>0</v>
      </c>
      <c r="G19" s="399">
        <v>9</v>
      </c>
      <c r="H19" s="362"/>
      <c r="I19" s="388"/>
    </row>
    <row r="20" spans="1:9" ht="26">
      <c r="A20" s="379"/>
      <c r="B20" s="384"/>
      <c r="C20" s="408" t="s">
        <v>298</v>
      </c>
      <c r="D20" s="386" t="s">
        <v>609</v>
      </c>
      <c r="E20" s="764"/>
      <c r="F20" s="362">
        <f t="shared" si="1"/>
        <v>0</v>
      </c>
      <c r="G20" s="398">
        <v>5</v>
      </c>
      <c r="H20" s="362"/>
      <c r="I20" s="388"/>
    </row>
    <row r="21" spans="1:9" ht="13">
      <c r="A21" s="379"/>
      <c r="B21" s="384"/>
      <c r="C21" s="409" t="s">
        <v>299</v>
      </c>
      <c r="D21" s="403" t="s">
        <v>609</v>
      </c>
      <c r="E21" s="764"/>
      <c r="F21" s="388">
        <f t="shared" si="1"/>
        <v>0</v>
      </c>
      <c r="G21" s="410">
        <v>5</v>
      </c>
      <c r="H21" s="388"/>
      <c r="I21" s="388"/>
    </row>
    <row r="22" spans="1:9" ht="14" thickBot="1">
      <c r="A22" s="379"/>
      <c r="B22" s="392"/>
      <c r="C22" s="393" t="s">
        <v>287</v>
      </c>
      <c r="D22" s="394">
        <f>SUM(F11:F21)</f>
        <v>18</v>
      </c>
      <c r="E22" s="395"/>
      <c r="F22" s="396"/>
      <c r="G22" s="396"/>
      <c r="H22" s="396"/>
      <c r="I22" s="397"/>
    </row>
    <row r="23" spans="1:9" ht="13">
      <c r="A23" s="379"/>
      <c r="B23" s="762" t="s">
        <v>300</v>
      </c>
      <c r="C23" s="712" t="s">
        <v>301</v>
      </c>
      <c r="D23" s="403" t="s">
        <v>302</v>
      </c>
      <c r="E23" s="763" t="s">
        <v>898</v>
      </c>
      <c r="F23" s="388">
        <f t="shared" ref="F23:F39" si="3">IF(D23="Si",G23,0)</f>
        <v>10</v>
      </c>
      <c r="G23" s="388">
        <v>10</v>
      </c>
      <c r="H23" s="388"/>
      <c r="I23" s="388"/>
    </row>
    <row r="24" spans="1:9" ht="26">
      <c r="A24" s="379"/>
      <c r="B24" s="722"/>
      <c r="C24" s="389" t="s">
        <v>303</v>
      </c>
      <c r="D24" s="407" t="s">
        <v>302</v>
      </c>
      <c r="E24" s="764"/>
      <c r="F24" s="365">
        <f t="shared" si="3"/>
        <v>10</v>
      </c>
      <c r="G24" s="365">
        <v>10</v>
      </c>
      <c r="H24" s="362"/>
      <c r="I24" s="388"/>
    </row>
    <row r="25" spans="1:9" ht="13">
      <c r="A25" s="379"/>
      <c r="B25" s="722"/>
      <c r="C25" s="389" t="s">
        <v>304</v>
      </c>
      <c r="D25" s="407" t="s">
        <v>302</v>
      </c>
      <c r="E25" s="764"/>
      <c r="F25" s="365">
        <f t="shared" si="3"/>
        <v>10</v>
      </c>
      <c r="G25" s="365">
        <v>10</v>
      </c>
      <c r="H25" s="362"/>
      <c r="I25" s="388"/>
    </row>
    <row r="26" spans="1:9" ht="26">
      <c r="A26" s="379"/>
      <c r="B26" s="722"/>
      <c r="C26" s="389" t="s">
        <v>305</v>
      </c>
      <c r="D26" s="407" t="s">
        <v>302</v>
      </c>
      <c r="E26" s="764"/>
      <c r="F26" s="365">
        <f t="shared" si="3"/>
        <v>10</v>
      </c>
      <c r="G26" s="365">
        <v>10</v>
      </c>
      <c r="H26" s="362"/>
      <c r="I26" s="388"/>
    </row>
    <row r="27" spans="1:9" ht="27">
      <c r="A27" s="379"/>
      <c r="B27" s="722"/>
      <c r="C27" s="389" t="s">
        <v>306</v>
      </c>
      <c r="D27" s="407" t="s">
        <v>302</v>
      </c>
      <c r="E27" s="764"/>
      <c r="F27" s="411">
        <f t="shared" si="3"/>
        <v>10</v>
      </c>
      <c r="G27" s="365">
        <v>10</v>
      </c>
      <c r="H27" s="362"/>
      <c r="I27" s="388"/>
    </row>
    <row r="28" spans="1:9" ht="26">
      <c r="A28" s="379"/>
      <c r="B28" s="722"/>
      <c r="C28" s="389" t="s">
        <v>307</v>
      </c>
      <c r="D28" s="407" t="s">
        <v>302</v>
      </c>
      <c r="E28" s="764"/>
      <c r="F28" s="365">
        <f t="shared" si="3"/>
        <v>10</v>
      </c>
      <c r="G28" s="365">
        <v>10</v>
      </c>
      <c r="H28" s="362"/>
      <c r="I28" s="388"/>
    </row>
    <row r="29" spans="1:9" ht="13">
      <c r="A29" s="379"/>
      <c r="B29" s="722"/>
      <c r="C29" s="412" t="s">
        <v>308</v>
      </c>
      <c r="D29" s="407" t="s">
        <v>302</v>
      </c>
      <c r="E29" s="764"/>
      <c r="F29" s="365">
        <f t="shared" si="3"/>
        <v>10</v>
      </c>
      <c r="G29" s="365">
        <v>10</v>
      </c>
      <c r="H29" s="362"/>
      <c r="I29" s="388"/>
    </row>
    <row r="30" spans="1:9" ht="26">
      <c r="A30" s="379"/>
      <c r="B30" s="722"/>
      <c r="C30" s="389" t="s">
        <v>309</v>
      </c>
      <c r="D30" s="407" t="s">
        <v>302</v>
      </c>
      <c r="E30" s="764"/>
      <c r="F30" s="365">
        <f t="shared" si="3"/>
        <v>10</v>
      </c>
      <c r="G30" s="365">
        <v>10</v>
      </c>
      <c r="H30" s="362"/>
      <c r="I30" s="388"/>
    </row>
    <row r="31" spans="1:9" ht="13">
      <c r="A31" s="379"/>
      <c r="B31" s="722"/>
      <c r="C31" s="389" t="s">
        <v>310</v>
      </c>
      <c r="D31" s="407" t="s">
        <v>302</v>
      </c>
      <c r="E31" s="764"/>
      <c r="F31" s="365">
        <f t="shared" si="3"/>
        <v>10</v>
      </c>
      <c r="G31" s="365">
        <v>10</v>
      </c>
      <c r="H31" s="362"/>
      <c r="I31" s="388"/>
    </row>
    <row r="32" spans="1:9" ht="13">
      <c r="A32" s="379"/>
      <c r="B32" s="722"/>
      <c r="C32" s="389" t="s">
        <v>311</v>
      </c>
      <c r="D32" s="407" t="s">
        <v>302</v>
      </c>
      <c r="E32" s="764"/>
      <c r="F32" s="365">
        <f t="shared" si="3"/>
        <v>10</v>
      </c>
      <c r="G32" s="365">
        <v>10</v>
      </c>
      <c r="H32" s="362"/>
      <c r="I32" s="388"/>
    </row>
    <row r="33" spans="1:9" ht="13">
      <c r="A33" s="379"/>
      <c r="B33" s="722"/>
      <c r="C33" s="389" t="s">
        <v>312</v>
      </c>
      <c r="D33" s="407" t="s">
        <v>302</v>
      </c>
      <c r="E33" s="764"/>
      <c r="F33" s="365">
        <f t="shared" si="3"/>
        <v>10</v>
      </c>
      <c r="G33" s="365">
        <v>10</v>
      </c>
      <c r="H33" s="362"/>
      <c r="I33" s="388"/>
    </row>
    <row r="34" spans="1:9" ht="26">
      <c r="A34" s="379"/>
      <c r="B34" s="722"/>
      <c r="C34" s="389" t="s">
        <v>313</v>
      </c>
      <c r="D34" s="407" t="s">
        <v>302</v>
      </c>
      <c r="E34" s="764"/>
      <c r="F34" s="365">
        <f t="shared" si="3"/>
        <v>10</v>
      </c>
      <c r="G34" s="365">
        <v>10</v>
      </c>
      <c r="H34" s="362"/>
      <c r="I34" s="388"/>
    </row>
    <row r="35" spans="1:9" ht="26">
      <c r="A35" s="379"/>
      <c r="B35" s="722"/>
      <c r="C35" s="389" t="s">
        <v>314</v>
      </c>
      <c r="D35" s="407" t="s">
        <v>302</v>
      </c>
      <c r="E35" s="764"/>
      <c r="F35" s="365">
        <f t="shared" si="3"/>
        <v>10</v>
      </c>
      <c r="G35" s="365">
        <v>10</v>
      </c>
      <c r="H35" s="362"/>
      <c r="I35" s="388"/>
    </row>
    <row r="36" spans="1:9" ht="13">
      <c r="A36" s="379"/>
      <c r="B36" s="722"/>
      <c r="C36" s="389" t="s">
        <v>315</v>
      </c>
      <c r="D36" s="407" t="s">
        <v>302</v>
      </c>
      <c r="E36" s="764"/>
      <c r="F36" s="365">
        <f t="shared" si="3"/>
        <v>10</v>
      </c>
      <c r="G36" s="365">
        <v>10</v>
      </c>
      <c r="H36" s="362"/>
      <c r="I36" s="388"/>
    </row>
    <row r="37" spans="1:9" ht="13">
      <c r="A37" s="379"/>
      <c r="B37" s="722"/>
      <c r="C37" s="389" t="s">
        <v>316</v>
      </c>
      <c r="D37" s="413" t="s">
        <v>302</v>
      </c>
      <c r="E37" s="764"/>
      <c r="F37" s="405">
        <f t="shared" si="3"/>
        <v>10</v>
      </c>
      <c r="G37" s="405">
        <v>10</v>
      </c>
      <c r="H37" s="362"/>
      <c r="I37" s="388"/>
    </row>
    <row r="38" spans="1:9" ht="26">
      <c r="A38" s="379"/>
      <c r="B38" s="722"/>
      <c r="C38" s="389" t="s">
        <v>317</v>
      </c>
      <c r="D38" s="413" t="s">
        <v>302</v>
      </c>
      <c r="E38" s="764"/>
      <c r="F38" s="405">
        <f t="shared" si="3"/>
        <v>10</v>
      </c>
      <c r="G38" s="405">
        <v>10</v>
      </c>
      <c r="H38" s="362"/>
      <c r="I38" s="388"/>
    </row>
    <row r="39" spans="1:9" ht="13">
      <c r="A39" s="379"/>
      <c r="B39" s="722"/>
      <c r="C39" s="389" t="s">
        <v>318</v>
      </c>
      <c r="D39" s="407" t="s">
        <v>302</v>
      </c>
      <c r="E39" s="765"/>
      <c r="F39" s="405">
        <f t="shared" si="3"/>
        <v>10</v>
      </c>
      <c r="G39" s="405">
        <v>10</v>
      </c>
      <c r="H39" s="362"/>
      <c r="I39" s="388"/>
    </row>
    <row r="40" spans="1:9" ht="14" thickBot="1">
      <c r="A40" s="379" t="s">
        <v>54</v>
      </c>
      <c r="B40" s="392"/>
      <c r="C40" s="393" t="s">
        <v>287</v>
      </c>
      <c r="D40" s="394">
        <f>IF(D23="Si",IF(SUM(F24:F39)&gt;100,100,SUM(F24:F39)),0)</f>
        <v>100</v>
      </c>
      <c r="E40" s="395"/>
      <c r="F40" s="396"/>
      <c r="G40" s="396"/>
      <c r="H40" s="396"/>
      <c r="I40" s="397"/>
    </row>
    <row r="41" spans="1:9" ht="39">
      <c r="A41" s="379"/>
      <c r="B41" s="761" t="s">
        <v>319</v>
      </c>
      <c r="C41" s="385" t="s">
        <v>320</v>
      </c>
      <c r="D41" s="386" t="s">
        <v>609</v>
      </c>
      <c r="E41" s="387"/>
      <c r="F41" s="362">
        <f>IF(D41="Si",G41,0)</f>
        <v>0</v>
      </c>
      <c r="G41" s="362">
        <v>40</v>
      </c>
      <c r="H41" s="414"/>
      <c r="I41" s="415"/>
    </row>
    <row r="42" spans="1:9" ht="26">
      <c r="A42" s="379"/>
      <c r="B42" s="722"/>
      <c r="C42" s="385" t="s">
        <v>321</v>
      </c>
      <c r="D42" s="386" t="s">
        <v>609</v>
      </c>
      <c r="E42" s="387"/>
      <c r="F42" s="362">
        <f>IF(D42="Si",IF(D41="No",G42,0),0)</f>
        <v>0</v>
      </c>
      <c r="G42" s="362">
        <v>30</v>
      </c>
      <c r="H42" s="414"/>
      <c r="I42" s="415"/>
    </row>
    <row r="43" spans="1:9" ht="26">
      <c r="A43" s="379"/>
      <c r="B43" s="722"/>
      <c r="C43" s="385" t="s">
        <v>322</v>
      </c>
      <c r="D43" s="386" t="s">
        <v>609</v>
      </c>
      <c r="E43" s="387"/>
      <c r="F43" s="362">
        <f>IF(D42="Si",IF(D43="Si",G43,0),IF(D41="Si",IF(D43="Si",G43,0),0))</f>
        <v>0</v>
      </c>
      <c r="G43" s="362">
        <v>10</v>
      </c>
      <c r="H43" s="414"/>
      <c r="I43" s="415"/>
    </row>
    <row r="44" spans="1:9" ht="26">
      <c r="A44" s="379"/>
      <c r="B44" s="722"/>
      <c r="C44" s="389" t="s">
        <v>323</v>
      </c>
      <c r="D44" s="407" t="s">
        <v>302</v>
      </c>
      <c r="E44" s="390"/>
      <c r="F44" s="365">
        <f t="shared" ref="F44:F45" si="4">IF(D44="Si",G44,0)</f>
        <v>25</v>
      </c>
      <c r="G44" s="365">
        <v>25</v>
      </c>
      <c r="H44" s="414"/>
      <c r="I44" s="415"/>
    </row>
    <row r="45" spans="1:9" ht="26">
      <c r="A45" s="379"/>
      <c r="B45" s="722"/>
      <c r="C45" s="412" t="s">
        <v>324</v>
      </c>
      <c r="D45" s="413" t="s">
        <v>609</v>
      </c>
      <c r="E45" s="404"/>
      <c r="F45" s="405">
        <f t="shared" si="4"/>
        <v>0</v>
      </c>
      <c r="G45" s="405">
        <v>25</v>
      </c>
      <c r="H45" s="414"/>
      <c r="I45" s="415"/>
    </row>
    <row r="46" spans="1:9" ht="13">
      <c r="A46" s="379" t="s">
        <v>57</v>
      </c>
      <c r="B46" s="392"/>
      <c r="C46" s="393" t="s">
        <v>287</v>
      </c>
      <c r="D46" s="394">
        <f>SUM(F41:F45)</f>
        <v>25</v>
      </c>
      <c r="E46" s="395"/>
      <c r="F46" s="396"/>
      <c r="G46" s="396"/>
      <c r="H46" s="396"/>
      <c r="I46" s="397"/>
    </row>
    <row r="47" spans="1:9" ht="26">
      <c r="A47" s="379"/>
      <c r="B47" s="761" t="s">
        <v>325</v>
      </c>
      <c r="C47" s="389" t="s">
        <v>326</v>
      </c>
      <c r="D47" s="416" t="s">
        <v>854</v>
      </c>
      <c r="E47" s="390"/>
      <c r="F47" s="365">
        <f ca="1">IFERROR(_xludf.IFS(D47="Un profesional a cargo",20,D47="Un equipo dedicado",50,D47="Una o más unidades dedicadas",70),0)</f>
        <v>0</v>
      </c>
      <c r="G47" s="390">
        <v>70</v>
      </c>
      <c r="H47" s="417">
        <f t="shared" ref="H47:H48" ca="1" si="5">F47*4.99%</f>
        <v>0</v>
      </c>
      <c r="I47" s="418"/>
    </row>
    <row r="48" spans="1:9" ht="26">
      <c r="A48" s="379"/>
      <c r="B48" s="722"/>
      <c r="C48" s="389" t="s">
        <v>327</v>
      </c>
      <c r="D48" s="407" t="s">
        <v>302</v>
      </c>
      <c r="E48" s="390"/>
      <c r="F48" s="365">
        <f>IF(D48="Si",G48,0)</f>
        <v>30</v>
      </c>
      <c r="G48" s="390">
        <v>30</v>
      </c>
      <c r="H48" s="417">
        <f t="shared" si="5"/>
        <v>1.4969999999999999</v>
      </c>
      <c r="I48" s="418"/>
    </row>
    <row r="49" spans="1:9" ht="13">
      <c r="A49" s="379"/>
      <c r="B49" s="392"/>
      <c r="C49" s="393" t="s">
        <v>287</v>
      </c>
      <c r="D49" s="394">
        <f ca="1">F49</f>
        <v>30</v>
      </c>
      <c r="E49" s="395"/>
      <c r="F49" s="397">
        <f ca="1">IF(SUM(F47:F48)&gt;100,100,SUM(F47:F48))</f>
        <v>30</v>
      </c>
      <c r="G49" s="397"/>
      <c r="H49" s="397"/>
      <c r="I49" s="397"/>
    </row>
    <row r="50" spans="1:9" ht="13">
      <c r="A50" s="379"/>
      <c r="B50" s="760" t="s">
        <v>328</v>
      </c>
      <c r="C50" s="419" t="s">
        <v>329</v>
      </c>
      <c r="D50" s="386" t="s">
        <v>302</v>
      </c>
      <c r="E50" s="420"/>
      <c r="F50" s="388">
        <f t="shared" ref="F50:F53" si="6">IF(D50="Si",G50,0)</f>
        <v>25</v>
      </c>
      <c r="G50" s="420">
        <v>25</v>
      </c>
      <c r="H50" s="421"/>
      <c r="I50" s="422"/>
    </row>
    <row r="51" spans="1:9" ht="52">
      <c r="A51" s="379"/>
      <c r="B51" s="722"/>
      <c r="C51" s="423" t="s">
        <v>330</v>
      </c>
      <c r="D51" s="386" t="s">
        <v>302</v>
      </c>
      <c r="E51" s="420"/>
      <c r="F51" s="388">
        <f t="shared" si="6"/>
        <v>25</v>
      </c>
      <c r="G51" s="420">
        <v>25</v>
      </c>
      <c r="H51" s="424"/>
      <c r="I51" s="422"/>
    </row>
    <row r="52" spans="1:9" ht="26">
      <c r="A52" s="379"/>
      <c r="B52" s="722"/>
      <c r="C52" s="423" t="s">
        <v>331</v>
      </c>
      <c r="D52" s="386" t="s">
        <v>302</v>
      </c>
      <c r="E52" s="420"/>
      <c r="F52" s="388">
        <f t="shared" si="6"/>
        <v>25</v>
      </c>
      <c r="G52" s="420">
        <v>25</v>
      </c>
      <c r="H52" s="424"/>
      <c r="I52" s="422"/>
    </row>
    <row r="53" spans="1:9" ht="13">
      <c r="A53" s="379"/>
      <c r="B53" s="722"/>
      <c r="C53" s="423" t="s">
        <v>332</v>
      </c>
      <c r="D53" s="386" t="s">
        <v>302</v>
      </c>
      <c r="E53" s="420"/>
      <c r="F53" s="388">
        <f t="shared" si="6"/>
        <v>25</v>
      </c>
      <c r="G53" s="420">
        <v>25</v>
      </c>
      <c r="H53" s="424"/>
      <c r="I53" s="422"/>
    </row>
    <row r="54" spans="1:9" ht="13">
      <c r="A54" s="379"/>
      <c r="B54" s="392"/>
      <c r="C54" s="393" t="s">
        <v>287</v>
      </c>
      <c r="D54" s="394">
        <f>SUM(F50:F53)</f>
        <v>100</v>
      </c>
      <c r="E54" s="395"/>
      <c r="F54" s="397"/>
      <c r="G54" s="397"/>
      <c r="H54" s="397"/>
      <c r="I54" s="397"/>
    </row>
    <row r="55" spans="1:9" ht="13">
      <c r="A55" s="379"/>
      <c r="B55" s="760" t="s">
        <v>333</v>
      </c>
      <c r="C55" s="419" t="s">
        <v>334</v>
      </c>
      <c r="D55" s="386" t="s">
        <v>302</v>
      </c>
      <c r="E55" s="420"/>
      <c r="F55" s="388">
        <f t="shared" ref="F55:F61" si="7">IF(D55="Si",G55,0)</f>
        <v>12</v>
      </c>
      <c r="G55" s="425">
        <v>12</v>
      </c>
      <c r="H55" s="421"/>
      <c r="I55" s="422"/>
    </row>
    <row r="56" spans="1:9" ht="26">
      <c r="A56" s="379"/>
      <c r="B56" s="722"/>
      <c r="C56" s="426" t="s">
        <v>335</v>
      </c>
      <c r="D56" s="386" t="s">
        <v>302</v>
      </c>
      <c r="E56" s="420"/>
      <c r="F56" s="401">
        <f t="shared" si="7"/>
        <v>12</v>
      </c>
      <c r="G56" s="425">
        <v>12</v>
      </c>
      <c r="H56" s="424"/>
      <c r="I56" s="422"/>
    </row>
    <row r="57" spans="1:9" ht="13">
      <c r="A57" s="379"/>
      <c r="B57" s="722"/>
      <c r="C57" s="423" t="s">
        <v>336</v>
      </c>
      <c r="D57" s="386" t="s">
        <v>302</v>
      </c>
      <c r="E57" s="420"/>
      <c r="F57" s="401">
        <f t="shared" si="7"/>
        <v>15.2</v>
      </c>
      <c r="G57" s="425">
        <v>15.2</v>
      </c>
      <c r="H57" s="424"/>
      <c r="I57" s="422"/>
    </row>
    <row r="58" spans="1:9" ht="13">
      <c r="A58" s="379"/>
      <c r="B58" s="722"/>
      <c r="C58" s="423" t="s">
        <v>337</v>
      </c>
      <c r="D58" s="386" t="s">
        <v>302</v>
      </c>
      <c r="E58" s="420"/>
      <c r="F58" s="388">
        <f t="shared" si="7"/>
        <v>15.2</v>
      </c>
      <c r="G58" s="425">
        <v>15.2</v>
      </c>
      <c r="H58" s="424"/>
      <c r="I58" s="422"/>
    </row>
    <row r="59" spans="1:9" ht="26">
      <c r="A59" s="379"/>
      <c r="B59" s="722"/>
      <c r="C59" s="423" t="s">
        <v>338</v>
      </c>
      <c r="D59" s="386" t="s">
        <v>302</v>
      </c>
      <c r="E59" s="420"/>
      <c r="F59" s="388">
        <f t="shared" si="7"/>
        <v>15.2</v>
      </c>
      <c r="G59" s="425">
        <v>15.2</v>
      </c>
      <c r="H59" s="424"/>
      <c r="I59" s="422"/>
    </row>
    <row r="60" spans="1:9" ht="26">
      <c r="A60" s="379"/>
      <c r="B60" s="722"/>
      <c r="C60" s="423" t="s">
        <v>339</v>
      </c>
      <c r="D60" s="386" t="s">
        <v>302</v>
      </c>
      <c r="E60" s="420"/>
      <c r="F60" s="388">
        <f t="shared" si="7"/>
        <v>15.2</v>
      </c>
      <c r="G60" s="425">
        <v>15.2</v>
      </c>
      <c r="H60" s="424"/>
      <c r="I60" s="422"/>
    </row>
    <row r="61" spans="1:9" ht="13">
      <c r="A61" s="379"/>
      <c r="B61" s="722"/>
      <c r="C61" s="423" t="s">
        <v>340</v>
      </c>
      <c r="D61" s="386" t="s">
        <v>302</v>
      </c>
      <c r="E61" s="420"/>
      <c r="F61" s="388">
        <f t="shared" si="7"/>
        <v>15.2</v>
      </c>
      <c r="G61" s="425">
        <v>15.2</v>
      </c>
      <c r="H61" s="424"/>
      <c r="I61" s="422"/>
    </row>
    <row r="62" spans="1:9" ht="13">
      <c r="A62" s="379"/>
      <c r="B62" s="393"/>
      <c r="C62" s="393" t="s">
        <v>287</v>
      </c>
      <c r="D62" s="394">
        <f>IF(D55="Si",IF(SUM(F55:F61)&gt;100, 100,SUM(F55:F61)),0)</f>
        <v>100.00000000000001</v>
      </c>
      <c r="E62" s="395"/>
      <c r="F62" s="397"/>
      <c r="G62" s="397"/>
      <c r="H62" s="397"/>
      <c r="I62" s="422"/>
    </row>
    <row r="63" spans="1:9" ht="52">
      <c r="A63" s="379"/>
      <c r="B63" s="760" t="s">
        <v>341</v>
      </c>
      <c r="C63" s="419" t="s">
        <v>342</v>
      </c>
      <c r="D63" s="386" t="s">
        <v>302</v>
      </c>
      <c r="E63" s="420"/>
      <c r="F63" s="362">
        <f t="shared" ref="F63:F68" si="8">IF(D63="Si",G63,0)</f>
        <v>20</v>
      </c>
      <c r="G63" s="425">
        <v>20</v>
      </c>
      <c r="H63" s="397"/>
      <c r="I63" s="422"/>
    </row>
    <row r="64" spans="1:9" ht="26">
      <c r="A64" s="379"/>
      <c r="B64" s="722"/>
      <c r="C64" s="426" t="s">
        <v>343</v>
      </c>
      <c r="D64" s="386" t="s">
        <v>302</v>
      </c>
      <c r="E64" s="420"/>
      <c r="F64" s="427">
        <f t="shared" si="8"/>
        <v>10</v>
      </c>
      <c r="G64" s="425">
        <v>10</v>
      </c>
      <c r="H64" s="397"/>
      <c r="I64" s="422"/>
    </row>
    <row r="65" spans="1:9" ht="26">
      <c r="A65" s="379"/>
      <c r="B65" s="722"/>
      <c r="C65" s="426" t="s">
        <v>344</v>
      </c>
      <c r="D65" s="386" t="s">
        <v>302</v>
      </c>
      <c r="E65" s="420"/>
      <c r="F65" s="427">
        <f t="shared" si="8"/>
        <v>40</v>
      </c>
      <c r="G65" s="425">
        <v>40</v>
      </c>
      <c r="H65" s="397"/>
      <c r="I65" s="422"/>
    </row>
    <row r="66" spans="1:9" ht="26">
      <c r="A66" s="379"/>
      <c r="B66" s="722"/>
      <c r="C66" s="423" t="s">
        <v>345</v>
      </c>
      <c r="D66" s="386" t="s">
        <v>302</v>
      </c>
      <c r="E66" s="420"/>
      <c r="F66" s="427">
        <f t="shared" si="8"/>
        <v>10</v>
      </c>
      <c r="G66" s="425">
        <v>10</v>
      </c>
      <c r="H66" s="397"/>
      <c r="I66" s="422"/>
    </row>
    <row r="67" spans="1:9" ht="26">
      <c r="A67" s="379"/>
      <c r="B67" s="722"/>
      <c r="C67" s="423" t="s">
        <v>346</v>
      </c>
      <c r="D67" s="386" t="s">
        <v>302</v>
      </c>
      <c r="E67" s="420"/>
      <c r="F67" s="362">
        <f t="shared" si="8"/>
        <v>10</v>
      </c>
      <c r="G67" s="425">
        <v>10</v>
      </c>
      <c r="H67" s="397"/>
      <c r="I67" s="422"/>
    </row>
    <row r="68" spans="1:9" ht="26">
      <c r="A68" s="379"/>
      <c r="B68" s="722"/>
      <c r="C68" s="423" t="s">
        <v>347</v>
      </c>
      <c r="D68" s="386" t="s">
        <v>302</v>
      </c>
      <c r="E68" s="420"/>
      <c r="F68" s="362">
        <f t="shared" si="8"/>
        <v>10</v>
      </c>
      <c r="G68" s="425">
        <v>10</v>
      </c>
      <c r="H68" s="397"/>
      <c r="I68" s="422"/>
    </row>
    <row r="69" spans="1:9" ht="13">
      <c r="A69" s="379"/>
      <c r="B69" s="393"/>
      <c r="C69" s="393" t="s">
        <v>287</v>
      </c>
      <c r="D69" s="394">
        <f>IF(D64="Si",IF(SUM(F63:F68)&gt;100, 100,SUM(F63:F68)),F63+F65)</f>
        <v>100</v>
      </c>
      <c r="E69" s="395"/>
      <c r="F69" s="397"/>
      <c r="G69" s="397"/>
      <c r="H69" s="397"/>
      <c r="I69" s="422"/>
    </row>
  </sheetData>
  <mergeCells count="12">
    <mergeCell ref="B50:B53"/>
    <mergeCell ref="B55:B61"/>
    <mergeCell ref="B63:B68"/>
    <mergeCell ref="B1:C1"/>
    <mergeCell ref="D1:E1"/>
    <mergeCell ref="B3:B9"/>
    <mergeCell ref="B11:B19"/>
    <mergeCell ref="B23:B39"/>
    <mergeCell ref="B41:B45"/>
    <mergeCell ref="B47:B48"/>
    <mergeCell ref="E11:E21"/>
    <mergeCell ref="E23:E39"/>
  </mergeCells>
  <dataValidations count="1">
    <dataValidation type="list" allowBlank="1" showErrorMessage="1" sqref="D47" xr:uid="{00000000-0002-0000-0400-000000000000}">
      <formula1>"Un profesional a cargo,Un equipo dedicado,Una o más unidades dedicadas"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1000000}">
          <x14:formula1>
            <xm:f>'Para desplegables'!$A$2:$A$3</xm:f>
          </x14:formula1>
          <xm:sqref>D3:D9 D11:D21 D23:D39 D41:D45 D48 D50:D53 D55:D61 D63:D68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9"/>
    <outlinePr summaryBelow="0" summaryRight="0"/>
  </sheetPr>
  <dimension ref="A1:I36"/>
  <sheetViews>
    <sheetView showGridLines="0" workbookViewId="0">
      <pane ySplit="2" topLeftCell="A3" activePane="bottomLeft" state="frozen"/>
      <selection pane="bottomLeft" activeCell="I1" sqref="I1:I1048576"/>
    </sheetView>
  </sheetViews>
  <sheetFormatPr baseColWidth="10" defaultColWidth="12.5" defaultRowHeight="15.75" customHeight="1"/>
  <cols>
    <col min="1" max="1" width="3" customWidth="1"/>
    <col min="2" max="2" width="14.5" customWidth="1"/>
    <col min="3" max="3" width="55.1640625" customWidth="1"/>
    <col min="4" max="4" width="16.33203125" customWidth="1"/>
    <col min="5" max="5" width="45.33203125" customWidth="1"/>
    <col min="6" max="8" width="12.5" hidden="1"/>
    <col min="9" max="9" width="12.5" style="715"/>
  </cols>
  <sheetData>
    <row r="1" spans="1:8" ht="65.25" customHeight="1">
      <c r="A1" s="428" t="s">
        <v>12</v>
      </c>
      <c r="B1" s="721"/>
      <c r="C1" s="722"/>
      <c r="D1" s="758" t="s">
        <v>348</v>
      </c>
      <c r="E1" s="722"/>
      <c r="F1" s="37"/>
      <c r="G1" s="37"/>
      <c r="H1" s="38"/>
    </row>
    <row r="2" spans="1:8" ht="13">
      <c r="A2" s="429"/>
      <c r="B2" s="380" t="s">
        <v>47</v>
      </c>
      <c r="C2" s="381" t="s">
        <v>175</v>
      </c>
      <c r="D2" s="380" t="s">
        <v>176</v>
      </c>
      <c r="E2" s="380" t="s">
        <v>177</v>
      </c>
      <c r="F2" s="430" t="s">
        <v>277</v>
      </c>
      <c r="G2" s="430" t="s">
        <v>278</v>
      </c>
      <c r="H2" s="430" t="s">
        <v>349</v>
      </c>
    </row>
    <row r="3" spans="1:8" ht="26">
      <c r="A3" s="379"/>
      <c r="B3" s="769" t="s">
        <v>350</v>
      </c>
      <c r="C3" s="431" t="s">
        <v>351</v>
      </c>
      <c r="D3" s="432" t="s">
        <v>302</v>
      </c>
      <c r="E3" s="433"/>
      <c r="F3" s="388">
        <f>IF(D3="Si",IF(G3&gt;=2,1,0),0)</f>
        <v>1</v>
      </c>
      <c r="G3" s="388">
        <f>SUM(F4:F6)</f>
        <v>3</v>
      </c>
      <c r="H3" s="388"/>
    </row>
    <row r="4" spans="1:8" ht="26">
      <c r="A4" s="379"/>
      <c r="B4" s="722"/>
      <c r="C4" s="431" t="s">
        <v>352</v>
      </c>
      <c r="D4" s="432" t="s">
        <v>302</v>
      </c>
      <c r="E4" s="433"/>
      <c r="F4" s="388">
        <f t="shared" ref="F4:F6" si="0">IF(D4="Si",G4,0)</f>
        <v>1</v>
      </c>
      <c r="G4" s="388">
        <v>1</v>
      </c>
      <c r="H4" s="388"/>
    </row>
    <row r="5" spans="1:8" ht="39">
      <c r="A5" s="379"/>
      <c r="B5" s="722"/>
      <c r="C5" s="431" t="s">
        <v>353</v>
      </c>
      <c r="D5" s="432" t="s">
        <v>302</v>
      </c>
      <c r="E5" s="433"/>
      <c r="F5" s="388">
        <f t="shared" si="0"/>
        <v>1</v>
      </c>
      <c r="G5" s="388">
        <v>1</v>
      </c>
      <c r="H5" s="434"/>
    </row>
    <row r="6" spans="1:8" ht="26">
      <c r="A6" s="379"/>
      <c r="B6" s="722"/>
      <c r="C6" s="431" t="s">
        <v>354</v>
      </c>
      <c r="D6" s="432" t="s">
        <v>302</v>
      </c>
      <c r="E6" s="433"/>
      <c r="F6" s="388">
        <f t="shared" si="0"/>
        <v>1</v>
      </c>
      <c r="G6" s="388">
        <v>1</v>
      </c>
      <c r="H6" s="388"/>
    </row>
    <row r="7" spans="1:8" ht="26">
      <c r="A7" s="379"/>
      <c r="B7" s="722"/>
      <c r="C7" s="447" t="s">
        <v>355</v>
      </c>
      <c r="D7" s="432">
        <v>6485</v>
      </c>
      <c r="E7" s="433"/>
      <c r="F7" s="415">
        <f>IF(G7&gt;100,100,G7)</f>
        <v>100</v>
      </c>
      <c r="G7" s="388">
        <f>3333*F3*H7</f>
        <v>246.28546523552336</v>
      </c>
      <c r="H7" s="388">
        <f>IFERROR(D7/SUM('Datos Institucionales'!D16:D17),0)</f>
        <v>7.3893028873544361E-2</v>
      </c>
    </row>
    <row r="8" spans="1:8" ht="13">
      <c r="A8" s="391"/>
      <c r="B8" s="435"/>
      <c r="C8" s="436" t="s">
        <v>287</v>
      </c>
      <c r="D8" s="437">
        <f>IFERROR(F7,0)</f>
        <v>100</v>
      </c>
      <c r="E8" s="438"/>
      <c r="F8" s="439"/>
      <c r="G8" s="439"/>
      <c r="H8" s="439"/>
    </row>
    <row r="9" spans="1:8" ht="208">
      <c r="A9" s="391"/>
      <c r="B9" s="766" t="s">
        <v>356</v>
      </c>
      <c r="C9" s="440" t="s">
        <v>357</v>
      </c>
      <c r="D9" s="432" t="s">
        <v>302</v>
      </c>
      <c r="E9" s="433"/>
      <c r="F9" s="388" t="str">
        <f>IF(D9="Si",D9,0)</f>
        <v>Si</v>
      </c>
      <c r="G9" s="388"/>
      <c r="H9" s="388"/>
    </row>
    <row r="10" spans="1:8" ht="39">
      <c r="A10" s="391"/>
      <c r="B10" s="722"/>
      <c r="C10" s="705" t="s">
        <v>358</v>
      </c>
      <c r="D10" s="432">
        <v>80934</v>
      </c>
      <c r="E10" s="702"/>
      <c r="F10" s="388">
        <f>IF(D10&gt;SUM('Datos Institucionales'!D18:D19),0,IF(F9="Si",G10*H10,0))</f>
        <v>100</v>
      </c>
      <c r="G10" s="388">
        <v>100</v>
      </c>
      <c r="H10" s="388">
        <f>D10/SUM('Datos Institucionales'!D18:D19)</f>
        <v>1</v>
      </c>
    </row>
    <row r="11" spans="1:8" ht="13">
      <c r="A11" s="391" t="s">
        <v>71</v>
      </c>
      <c r="B11" s="435"/>
      <c r="C11" s="436" t="s">
        <v>287</v>
      </c>
      <c r="D11" s="437">
        <f>IFERROR(F10,0)</f>
        <v>100</v>
      </c>
      <c r="E11" s="438"/>
      <c r="F11" s="439"/>
      <c r="G11" s="439"/>
      <c r="H11" s="439"/>
    </row>
    <row r="12" spans="1:8" ht="26">
      <c r="A12" s="391"/>
      <c r="B12" s="766" t="s">
        <v>359</v>
      </c>
      <c r="C12" s="431" t="s">
        <v>360</v>
      </c>
      <c r="D12" s="432" t="s">
        <v>302</v>
      </c>
      <c r="E12" s="433"/>
      <c r="F12" s="388">
        <f>IF(D12="Si",IF(G12&gt;=2,1,0),0)</f>
        <v>1</v>
      </c>
      <c r="G12" s="388">
        <f>SUM(F13:F15)</f>
        <v>3</v>
      </c>
      <c r="H12" s="388"/>
    </row>
    <row r="13" spans="1:8" ht="26">
      <c r="A13" s="391"/>
      <c r="B13" s="722"/>
      <c r="C13" s="431" t="s">
        <v>352</v>
      </c>
      <c r="D13" s="432" t="s">
        <v>302</v>
      </c>
      <c r="E13" s="433"/>
      <c r="F13" s="388">
        <f t="shared" ref="F13:F15" si="1">IF(D13="Si",G13,0)</f>
        <v>1</v>
      </c>
      <c r="G13" s="388">
        <v>1</v>
      </c>
      <c r="H13" s="388"/>
    </row>
    <row r="14" spans="1:8" ht="39">
      <c r="A14" s="391"/>
      <c r="B14" s="722"/>
      <c r="C14" s="431" t="s">
        <v>353</v>
      </c>
      <c r="D14" s="432" t="s">
        <v>302</v>
      </c>
      <c r="E14" s="433"/>
      <c r="F14" s="388">
        <f t="shared" si="1"/>
        <v>1</v>
      </c>
      <c r="G14" s="388">
        <v>1</v>
      </c>
      <c r="H14" s="434"/>
    </row>
    <row r="15" spans="1:8" ht="26">
      <c r="A15" s="391"/>
      <c r="B15" s="722"/>
      <c r="C15" s="431" t="s">
        <v>354</v>
      </c>
      <c r="D15" s="432" t="s">
        <v>302</v>
      </c>
      <c r="E15" s="433"/>
      <c r="F15" s="388">
        <f t="shared" si="1"/>
        <v>1</v>
      </c>
      <c r="G15" s="388">
        <v>1</v>
      </c>
      <c r="H15" s="388"/>
    </row>
    <row r="16" spans="1:8" ht="39">
      <c r="A16" s="391"/>
      <c r="B16" s="722"/>
      <c r="C16" s="431" t="s">
        <v>361</v>
      </c>
      <c r="D16" s="432">
        <v>95</v>
      </c>
      <c r="E16" s="701" t="s">
        <v>890</v>
      </c>
      <c r="F16" s="415">
        <f>IF(G16&gt;100,100,G16)</f>
        <v>11.120866256950542</v>
      </c>
      <c r="G16" s="388">
        <f>400*F12*H16</f>
        <v>11.120866256950542</v>
      </c>
      <c r="H16" s="388">
        <f>IFERROR(D16/'Datos Institucionales'!D24,0)</f>
        <v>2.7802165642376354E-2</v>
      </c>
    </row>
    <row r="17" spans="1:8" ht="13">
      <c r="A17" s="391"/>
      <c r="B17" s="435"/>
      <c r="C17" s="436" t="s">
        <v>287</v>
      </c>
      <c r="D17" s="437">
        <f>F16</f>
        <v>11.120866256950542</v>
      </c>
      <c r="E17" s="438"/>
      <c r="F17" s="439"/>
      <c r="G17" s="439"/>
      <c r="H17" s="439"/>
    </row>
    <row r="18" spans="1:8" ht="195">
      <c r="A18" s="391"/>
      <c r="B18" s="766" t="s">
        <v>362</v>
      </c>
      <c r="C18" s="440" t="s">
        <v>363</v>
      </c>
      <c r="D18" s="432" t="s">
        <v>302</v>
      </c>
      <c r="E18" s="433"/>
      <c r="F18" s="388"/>
      <c r="G18" s="388"/>
      <c r="H18" s="388"/>
    </row>
    <row r="19" spans="1:8" ht="39">
      <c r="A19" s="391"/>
      <c r="B19" s="722"/>
      <c r="C19" s="703" t="s">
        <v>364</v>
      </c>
      <c r="D19" s="386">
        <v>48</v>
      </c>
      <c r="E19" s="704" t="s">
        <v>891</v>
      </c>
      <c r="F19" s="388">
        <f>IF(D18="Si",IF(H19&gt;1,100,H19*G19),0)</f>
        <v>13.636363636363635</v>
      </c>
      <c r="G19" s="388">
        <v>100</v>
      </c>
      <c r="H19" s="388">
        <f>D19/'Datos Institucionales'!D26</f>
        <v>0.13636363636363635</v>
      </c>
    </row>
    <row r="20" spans="1:8" ht="13">
      <c r="A20" s="391" t="s">
        <v>76</v>
      </c>
      <c r="B20" s="435"/>
      <c r="C20" s="436" t="s">
        <v>287</v>
      </c>
      <c r="D20" s="437">
        <f>IFERROR(F19,0)</f>
        <v>13.636363636363635</v>
      </c>
      <c r="E20" s="438"/>
      <c r="F20" s="439"/>
      <c r="G20" s="439"/>
      <c r="H20" s="439"/>
    </row>
    <row r="21" spans="1:8" ht="78">
      <c r="A21" s="391"/>
      <c r="B21" s="766" t="s">
        <v>365</v>
      </c>
      <c r="C21" s="441" t="s">
        <v>366</v>
      </c>
      <c r="D21" s="432" t="s">
        <v>302</v>
      </c>
      <c r="E21" s="701" t="s">
        <v>892</v>
      </c>
      <c r="F21" s="388"/>
      <c r="G21" s="388"/>
      <c r="H21" s="388"/>
    </row>
    <row r="22" spans="1:8" ht="21.75" customHeight="1">
      <c r="A22" s="391"/>
      <c r="B22" s="722"/>
      <c r="C22" s="441" t="s">
        <v>367</v>
      </c>
      <c r="D22" s="432">
        <v>35</v>
      </c>
      <c r="E22" s="433"/>
      <c r="F22" s="388">
        <f>IFERROR(IF(D21="Si",G22*H22,0),0)</f>
        <v>194.54166666666669</v>
      </c>
      <c r="G22" s="388">
        <v>667</v>
      </c>
      <c r="H22" s="388">
        <f>D22/D23</f>
        <v>0.29166666666666669</v>
      </c>
    </row>
    <row r="23" spans="1:8" ht="37.5" customHeight="1">
      <c r="A23" s="391"/>
      <c r="B23" s="722"/>
      <c r="C23" s="441" t="s">
        <v>368</v>
      </c>
      <c r="D23" s="432">
        <v>120</v>
      </c>
      <c r="E23" s="433"/>
      <c r="F23" s="388"/>
      <c r="G23" s="388"/>
      <c r="H23" s="388"/>
    </row>
    <row r="24" spans="1:8" ht="13">
      <c r="A24" s="391"/>
      <c r="B24" s="435"/>
      <c r="C24" s="436" t="s">
        <v>287</v>
      </c>
      <c r="D24" s="437">
        <f>IFERROR(IF(F22&gt;100,100,F22),0)</f>
        <v>100</v>
      </c>
      <c r="E24" s="438"/>
      <c r="F24" s="439"/>
      <c r="G24" s="439"/>
      <c r="H24" s="439"/>
    </row>
    <row r="25" spans="1:8" ht="45.75" customHeight="1">
      <c r="A25" s="391"/>
      <c r="B25" s="766" t="s">
        <v>369</v>
      </c>
      <c r="C25" s="442" t="s">
        <v>370</v>
      </c>
      <c r="D25" s="432" t="s">
        <v>302</v>
      </c>
      <c r="E25" s="699" t="s">
        <v>881</v>
      </c>
      <c r="F25" s="388">
        <f t="shared" ref="F25:F32" si="2">IF(D25="Si",G25,0)</f>
        <v>20</v>
      </c>
      <c r="G25" s="444">
        <v>20</v>
      </c>
      <c r="H25" s="445"/>
    </row>
    <row r="26" spans="1:8" ht="40.5" customHeight="1">
      <c r="A26" s="446"/>
      <c r="B26" s="722"/>
      <c r="C26" s="447" t="s">
        <v>371</v>
      </c>
      <c r="D26" s="432" t="s">
        <v>302</v>
      </c>
      <c r="E26" s="700" t="s">
        <v>882</v>
      </c>
      <c r="F26" s="388">
        <f t="shared" si="2"/>
        <v>20</v>
      </c>
      <c r="G26" s="449">
        <v>20</v>
      </c>
      <c r="H26" s="450"/>
    </row>
    <row r="27" spans="1:8" ht="42">
      <c r="A27" s="391" t="s">
        <v>81</v>
      </c>
      <c r="B27" s="722"/>
      <c r="C27" s="447" t="s">
        <v>372</v>
      </c>
      <c r="D27" s="432" t="s">
        <v>302</v>
      </c>
      <c r="E27" s="713" t="s">
        <v>883</v>
      </c>
      <c r="F27" s="388">
        <f t="shared" si="2"/>
        <v>20</v>
      </c>
      <c r="G27" s="449">
        <v>20</v>
      </c>
      <c r="H27" s="450"/>
    </row>
    <row r="28" spans="1:8" ht="42">
      <c r="A28" s="451"/>
      <c r="B28" s="722"/>
      <c r="C28" s="447" t="s">
        <v>373</v>
      </c>
      <c r="D28" s="432" t="s">
        <v>302</v>
      </c>
      <c r="E28" s="713" t="s">
        <v>884</v>
      </c>
      <c r="F28" s="388">
        <f t="shared" si="2"/>
        <v>20</v>
      </c>
      <c r="G28" s="449">
        <v>20</v>
      </c>
      <c r="H28" s="450"/>
    </row>
    <row r="29" spans="1:8" ht="42">
      <c r="A29" s="451"/>
      <c r="B29" s="722"/>
      <c r="C29" s="447" t="s">
        <v>374</v>
      </c>
      <c r="D29" s="432" t="s">
        <v>302</v>
      </c>
      <c r="E29" s="713" t="s">
        <v>885</v>
      </c>
      <c r="F29" s="388">
        <f t="shared" si="2"/>
        <v>20</v>
      </c>
      <c r="G29" s="449">
        <v>20</v>
      </c>
      <c r="H29" s="450"/>
    </row>
    <row r="30" spans="1:8" ht="56">
      <c r="A30" s="452"/>
      <c r="B30" s="722"/>
      <c r="C30" s="447" t="s">
        <v>375</v>
      </c>
      <c r="D30" s="432" t="s">
        <v>302</v>
      </c>
      <c r="E30" s="713" t="s">
        <v>886</v>
      </c>
      <c r="F30" s="388">
        <f t="shared" si="2"/>
        <v>20</v>
      </c>
      <c r="G30" s="449">
        <v>20</v>
      </c>
      <c r="H30" s="450"/>
    </row>
    <row r="31" spans="1:8" ht="42">
      <c r="A31" s="452"/>
      <c r="B31" s="722"/>
      <c r="C31" s="447" t="s">
        <v>376</v>
      </c>
      <c r="D31" s="432" t="s">
        <v>302</v>
      </c>
      <c r="E31" s="713" t="s">
        <v>887</v>
      </c>
      <c r="F31" s="388">
        <f t="shared" si="2"/>
        <v>20</v>
      </c>
      <c r="G31" s="449">
        <v>20</v>
      </c>
      <c r="H31" s="450"/>
    </row>
    <row r="32" spans="1:8" ht="42">
      <c r="A32" s="452"/>
      <c r="B32" s="722"/>
      <c r="C32" s="453" t="s">
        <v>377</v>
      </c>
      <c r="D32" s="432" t="s">
        <v>302</v>
      </c>
      <c r="E32" s="713" t="s">
        <v>888</v>
      </c>
      <c r="F32" s="388">
        <f t="shared" si="2"/>
        <v>20</v>
      </c>
      <c r="G32" s="449">
        <v>20</v>
      </c>
      <c r="H32" s="450"/>
    </row>
    <row r="33" spans="1:8" ht="13">
      <c r="A33" s="391"/>
      <c r="B33" s="435"/>
      <c r="C33" s="454" t="s">
        <v>287</v>
      </c>
      <c r="D33" s="455">
        <f>IF(SUM(F25:F32)&gt;100,100,SUM(F25:F32))</f>
        <v>100</v>
      </c>
      <c r="E33" s="456"/>
      <c r="F33" s="457"/>
      <c r="G33" s="457"/>
      <c r="H33" s="457"/>
    </row>
    <row r="34" spans="1:8" ht="39">
      <c r="A34" s="452"/>
      <c r="B34" s="767" t="s">
        <v>378</v>
      </c>
      <c r="C34" s="453" t="s">
        <v>379</v>
      </c>
      <c r="D34" s="432" t="s">
        <v>302</v>
      </c>
      <c r="E34" s="448"/>
      <c r="F34" s="388">
        <f>IF(D34="Si",G34,0)</f>
        <v>50</v>
      </c>
      <c r="G34" s="449">
        <v>50</v>
      </c>
      <c r="H34" s="450"/>
    </row>
    <row r="35" spans="1:8" ht="121.25" customHeight="1">
      <c r="A35" s="452"/>
      <c r="B35" s="768"/>
      <c r="C35" s="453" t="s">
        <v>380</v>
      </c>
      <c r="D35" s="432" t="s">
        <v>302</v>
      </c>
      <c r="E35" s="700" t="s">
        <v>889</v>
      </c>
      <c r="F35" s="388">
        <f>IF(D35="Si",IF(D34="Si",G35,0),0)</f>
        <v>50</v>
      </c>
      <c r="G35" s="449">
        <v>50</v>
      </c>
      <c r="H35" s="450"/>
    </row>
    <row r="36" spans="1:8" ht="13">
      <c r="A36" s="458"/>
      <c r="B36" s="456"/>
      <c r="C36" s="454" t="s">
        <v>287</v>
      </c>
      <c r="D36" s="455">
        <f>SUM(F34:F35)</f>
        <v>100</v>
      </c>
      <c r="E36" s="456"/>
      <c r="F36" s="457"/>
      <c r="G36" s="457"/>
      <c r="H36" s="457"/>
    </row>
  </sheetData>
  <mergeCells count="9">
    <mergeCell ref="B25:B32"/>
    <mergeCell ref="B34:B35"/>
    <mergeCell ref="B1:C1"/>
    <mergeCell ref="D1:E1"/>
    <mergeCell ref="B3:B7"/>
    <mergeCell ref="B9:B10"/>
    <mergeCell ref="B12:B16"/>
    <mergeCell ref="B18:B19"/>
    <mergeCell ref="B21:B23"/>
  </mergeCells>
  <dataValidations count="1">
    <dataValidation type="decimal" operator="greaterThanOrEqual" allowBlank="1" showDropDown="1" showErrorMessage="1" sqref="D10 D16 D19 D22:D23" xr:uid="{00000000-0002-0000-0500-000000000000}">
      <formula1>0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1000000}">
          <x14:formula1>
            <xm:f>'Para desplegables'!$A$2:$A$3</xm:f>
          </x14:formula1>
          <xm:sqref>D3:D6 D9 D12:D15 D18 D21 D25:D32 D34:D35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4A7D6"/>
    <outlinePr summaryBelow="0" summaryRight="0"/>
  </sheetPr>
  <dimension ref="A1:J32"/>
  <sheetViews>
    <sheetView showGridLines="0" zoomScale="90" zoomScaleNormal="90" workbookViewId="0">
      <pane ySplit="2" topLeftCell="A3" activePane="bottomLeft" state="frozen"/>
      <selection pane="bottomLeft" activeCell="E28" sqref="E28"/>
    </sheetView>
  </sheetViews>
  <sheetFormatPr baseColWidth="10" defaultColWidth="12.5" defaultRowHeight="15.75" customHeight="1"/>
  <cols>
    <col min="1" max="1" width="3" customWidth="1"/>
    <col min="2" max="2" width="14.5" customWidth="1"/>
    <col min="3" max="3" width="55.5" customWidth="1"/>
    <col min="4" max="4" width="16.5" customWidth="1"/>
    <col min="5" max="5" width="19.6640625" customWidth="1"/>
    <col min="6" max="9" width="9.5" hidden="1" customWidth="1"/>
    <col min="10" max="10" width="12.5" style="715"/>
  </cols>
  <sheetData>
    <row r="1" spans="1:9" ht="65.25" customHeight="1">
      <c r="A1" s="428"/>
      <c r="B1" s="721"/>
      <c r="C1" s="722"/>
      <c r="D1" s="758" t="s">
        <v>381</v>
      </c>
      <c r="E1" s="722"/>
      <c r="F1" s="37"/>
      <c r="G1" s="37"/>
      <c r="H1" s="38"/>
      <c r="I1" s="38"/>
    </row>
    <row r="2" spans="1:9" ht="13">
      <c r="A2" s="429"/>
      <c r="B2" s="380" t="s">
        <v>47</v>
      </c>
      <c r="C2" s="381" t="s">
        <v>175</v>
      </c>
      <c r="D2" s="380" t="s">
        <v>176</v>
      </c>
      <c r="E2" s="380" t="s">
        <v>177</v>
      </c>
      <c r="F2" s="430" t="s">
        <v>277</v>
      </c>
      <c r="G2" s="430" t="s">
        <v>278</v>
      </c>
      <c r="H2" s="430" t="s">
        <v>349</v>
      </c>
      <c r="I2" s="430" t="s">
        <v>382</v>
      </c>
    </row>
    <row r="3" spans="1:9" ht="26">
      <c r="A3" s="391"/>
      <c r="B3" s="770" t="s">
        <v>383</v>
      </c>
      <c r="C3" s="460" t="s">
        <v>384</v>
      </c>
      <c r="D3" s="432" t="s">
        <v>302</v>
      </c>
      <c r="E3" s="433"/>
      <c r="F3" s="388"/>
      <c r="G3" s="388">
        <v>100</v>
      </c>
      <c r="H3" s="388"/>
      <c r="I3" s="388"/>
    </row>
    <row r="4" spans="1:9" ht="39">
      <c r="A4" s="391"/>
      <c r="B4" s="722"/>
      <c r="C4" s="460" t="s">
        <v>385</v>
      </c>
      <c r="D4" s="432">
        <v>4500</v>
      </c>
      <c r="E4" s="433"/>
      <c r="F4" s="388">
        <f>IF(D3="Si",G4,0)</f>
        <v>5.2159399123722094</v>
      </c>
      <c r="G4" s="388">
        <f>G3*H4</f>
        <v>5.2159399123722094</v>
      </c>
      <c r="H4" s="388">
        <f>IFERROR(IF((D4/'Datos Institucionales'!D16)&gt;1.000001,0,(D4/'Datos Institucionales'!D16)),0)</f>
        <v>5.2159399123722097E-2</v>
      </c>
      <c r="I4" s="388">
        <f>IFERROR(IF(H4&gt;1.000001,0,SUM(H4)),0)</f>
        <v>5.2159399123722097E-2</v>
      </c>
    </row>
    <row r="5" spans="1:9" ht="26">
      <c r="A5" s="391"/>
      <c r="B5" s="722"/>
      <c r="C5" s="460" t="s">
        <v>386</v>
      </c>
      <c r="D5" s="432" t="s">
        <v>302</v>
      </c>
      <c r="E5" s="433"/>
      <c r="F5" s="388"/>
      <c r="G5" s="388">
        <v>100</v>
      </c>
      <c r="H5" s="388"/>
      <c r="I5" s="388"/>
    </row>
    <row r="6" spans="1:9" ht="39">
      <c r="A6" s="391"/>
      <c r="B6" s="722"/>
      <c r="C6" s="472" t="s">
        <v>387</v>
      </c>
      <c r="D6" s="505">
        <v>79600</v>
      </c>
      <c r="E6" s="433"/>
      <c r="F6" s="388">
        <f>IF(D5="Si",G6,0)</f>
        <v>100</v>
      </c>
      <c r="G6" s="388">
        <f>G5*H7</f>
        <v>100</v>
      </c>
      <c r="H6" s="388">
        <f>IFERROR(IF((D6/'Datos Institucionales'!D18)&gt;1.000001,0,(D6/'Datos Institucionales'!D18)),0)</f>
        <v>1</v>
      </c>
      <c r="I6" s="388"/>
    </row>
    <row r="7" spans="1:9" ht="14">
      <c r="A7" s="391"/>
      <c r="B7" s="461"/>
      <c r="C7" s="462" t="s">
        <v>287</v>
      </c>
      <c r="D7" s="463">
        <f>IFERROR(IF(F7&gt;100,100,F7),0)</f>
        <v>100</v>
      </c>
      <c r="E7" s="464"/>
      <c r="F7" s="465">
        <f>IF(F4+F6&gt;100,100,F4+F6)</f>
        <v>100</v>
      </c>
      <c r="G7" s="466">
        <f>IF(H6&gt;1,0,H5)</f>
        <v>0</v>
      </c>
      <c r="H7" s="467">
        <f>IFERROR(IF(H6&gt;1.000001,0,SUM(H6)),0)</f>
        <v>1</v>
      </c>
      <c r="I7" s="468"/>
    </row>
    <row r="8" spans="1:9" ht="39">
      <c r="A8" s="391"/>
      <c r="B8" s="770" t="s">
        <v>388</v>
      </c>
      <c r="C8" s="460" t="s">
        <v>389</v>
      </c>
      <c r="D8" s="432" t="s">
        <v>302</v>
      </c>
      <c r="E8" s="433"/>
      <c r="F8" s="388">
        <f>IF(D8="Si",IF(G8=2,1,0),0)</f>
        <v>1</v>
      </c>
      <c r="G8" s="388">
        <f>SUM(F9:F10)</f>
        <v>2</v>
      </c>
      <c r="H8" s="388"/>
      <c r="I8" s="388"/>
    </row>
    <row r="9" spans="1:9" ht="26">
      <c r="A9" s="391"/>
      <c r="B9" s="722"/>
      <c r="C9" s="460" t="s">
        <v>390</v>
      </c>
      <c r="D9" s="432" t="s">
        <v>302</v>
      </c>
      <c r="E9" s="433"/>
      <c r="F9" s="388">
        <f t="shared" ref="F9:F10" si="0">IF(D9="Si",G9,0)</f>
        <v>1</v>
      </c>
      <c r="G9" s="388">
        <v>1</v>
      </c>
      <c r="H9" s="388"/>
      <c r="I9" s="388"/>
    </row>
    <row r="10" spans="1:9" ht="39">
      <c r="A10" s="391"/>
      <c r="B10" s="722"/>
      <c r="C10" s="460" t="s">
        <v>391</v>
      </c>
      <c r="D10" s="432" t="s">
        <v>302</v>
      </c>
      <c r="E10" s="433"/>
      <c r="F10" s="388">
        <f t="shared" si="0"/>
        <v>1</v>
      </c>
      <c r="G10" s="388">
        <v>1</v>
      </c>
      <c r="H10" s="388"/>
      <c r="I10" s="388"/>
    </row>
    <row r="11" spans="1:9" ht="26">
      <c r="A11" s="391"/>
      <c r="B11" s="722"/>
      <c r="C11" s="472" t="s">
        <v>392</v>
      </c>
      <c r="D11" s="432">
        <v>2100</v>
      </c>
      <c r="E11" s="433"/>
      <c r="F11" s="415">
        <f>IF(G11&gt;100,100,G11)</f>
        <v>100</v>
      </c>
      <c r="G11" s="388">
        <f>667*F8*H11</f>
        <v>35017.5</v>
      </c>
      <c r="H11" s="388">
        <f>IFERROR(D11/('Datos Institucionales'!D22),0)</f>
        <v>52.5</v>
      </c>
      <c r="I11" s="388"/>
    </row>
    <row r="12" spans="1:9" ht="13">
      <c r="A12" s="391"/>
      <c r="B12" s="461"/>
      <c r="C12" s="462" t="s">
        <v>287</v>
      </c>
      <c r="D12" s="463">
        <f>F12</f>
        <v>100</v>
      </c>
      <c r="E12" s="464"/>
      <c r="F12" s="466">
        <f>IF(G8=2,F11,0)</f>
        <v>100</v>
      </c>
      <c r="G12" s="466"/>
      <c r="H12" s="466"/>
      <c r="I12" s="468"/>
    </row>
    <row r="13" spans="1:9" ht="104">
      <c r="A13" s="391"/>
      <c r="B13" s="459" t="s">
        <v>393</v>
      </c>
      <c r="C13" s="714" t="s">
        <v>899</v>
      </c>
      <c r="D13" s="432">
        <v>200</v>
      </c>
      <c r="E13" s="433"/>
      <c r="F13" s="388">
        <f>IFERROR(IF(H13&lt;1.00001, G13*H13,0),0)</f>
        <v>14.992503748125937</v>
      </c>
      <c r="G13" s="388">
        <v>100</v>
      </c>
      <c r="H13" s="388">
        <f>D13/'Datos Institucionales'!D19</f>
        <v>0.14992503748125938</v>
      </c>
      <c r="I13" s="388"/>
    </row>
    <row r="14" spans="1:9" ht="13">
      <c r="A14" s="391"/>
      <c r="B14" s="461"/>
      <c r="C14" s="462" t="s">
        <v>287</v>
      </c>
      <c r="D14" s="463">
        <f>F13</f>
        <v>14.992503748125937</v>
      </c>
      <c r="E14" s="464"/>
      <c r="F14" s="466"/>
      <c r="G14" s="466"/>
      <c r="H14" s="466"/>
      <c r="I14" s="468"/>
    </row>
    <row r="15" spans="1:9" ht="104">
      <c r="A15" s="391"/>
      <c r="B15" s="459" t="s">
        <v>394</v>
      </c>
      <c r="C15" s="469" t="s">
        <v>395</v>
      </c>
      <c r="D15" s="432">
        <v>79600</v>
      </c>
      <c r="E15" s="433"/>
      <c r="F15" s="388">
        <f>IFERROR(IF(H15&lt;1.00001,(G15*H15),0),0)</f>
        <v>100</v>
      </c>
      <c r="G15" s="388">
        <v>100</v>
      </c>
      <c r="H15" s="388">
        <f>D15/'Datos Institucionales'!D18</f>
        <v>1</v>
      </c>
      <c r="I15" s="388"/>
    </row>
    <row r="16" spans="1:9" ht="13">
      <c r="A16" s="391"/>
      <c r="B16" s="461"/>
      <c r="C16" s="462" t="s">
        <v>287</v>
      </c>
      <c r="D16" s="463">
        <f>F15</f>
        <v>100</v>
      </c>
      <c r="E16" s="464"/>
      <c r="F16" s="466"/>
      <c r="G16" s="466"/>
      <c r="H16" s="466"/>
      <c r="I16" s="468"/>
    </row>
    <row r="17" spans="1:9" ht="65">
      <c r="A17" s="391"/>
      <c r="B17" s="770" t="s">
        <v>396</v>
      </c>
      <c r="C17" s="460" t="s">
        <v>397</v>
      </c>
      <c r="D17" s="432" t="s">
        <v>621</v>
      </c>
      <c r="E17" s="433"/>
      <c r="F17" s="388">
        <f t="shared" ref="F17:F19" si="1">IF(D17="Si, para ambas",H17,IF(D17="Solo investigación",G17,IF(D17="Solo innovación",I17,0)))</f>
        <v>60</v>
      </c>
      <c r="G17" s="388">
        <v>45</v>
      </c>
      <c r="H17" s="388">
        <v>60</v>
      </c>
      <c r="I17" s="388">
        <v>15</v>
      </c>
    </row>
    <row r="18" spans="1:9" ht="65">
      <c r="A18" s="446"/>
      <c r="B18" s="722"/>
      <c r="C18" s="460" t="s">
        <v>398</v>
      </c>
      <c r="D18" s="432" t="s">
        <v>621</v>
      </c>
      <c r="E18" s="433"/>
      <c r="F18" s="388">
        <f t="shared" si="1"/>
        <v>20</v>
      </c>
      <c r="G18" s="449">
        <v>15</v>
      </c>
      <c r="H18" s="388">
        <v>20</v>
      </c>
      <c r="I18" s="388">
        <v>5</v>
      </c>
    </row>
    <row r="19" spans="1:9" ht="39">
      <c r="A19" s="446"/>
      <c r="B19" s="722"/>
      <c r="C19" s="460" t="s">
        <v>399</v>
      </c>
      <c r="D19" s="432" t="s">
        <v>621</v>
      </c>
      <c r="E19" s="433"/>
      <c r="F19" s="388">
        <f t="shared" si="1"/>
        <v>20</v>
      </c>
      <c r="G19" s="449">
        <v>15</v>
      </c>
      <c r="H19" s="449">
        <v>20</v>
      </c>
      <c r="I19" s="449">
        <v>5</v>
      </c>
    </row>
    <row r="20" spans="1:9" ht="14" thickBot="1">
      <c r="A20" s="391"/>
      <c r="B20" s="461"/>
      <c r="C20" s="462" t="s">
        <v>287</v>
      </c>
      <c r="D20" s="463">
        <f>SUM(F17:F19)</f>
        <v>100</v>
      </c>
      <c r="E20" s="464"/>
      <c r="F20" s="466"/>
      <c r="G20" s="466"/>
      <c r="H20" s="466"/>
      <c r="I20" s="468"/>
    </row>
    <row r="21" spans="1:9" ht="52">
      <c r="A21" s="451"/>
      <c r="B21" s="770" t="s">
        <v>400</v>
      </c>
      <c r="C21" s="470" t="s">
        <v>401</v>
      </c>
      <c r="D21" s="432" t="s">
        <v>621</v>
      </c>
      <c r="F21" s="444">
        <f>IF(D21="Si, para ambas",H21,IF(D21="Solo investigación",G21,IF(D21="Solo innovación",I21,0)))</f>
        <v>20</v>
      </c>
      <c r="G21" s="444">
        <v>15</v>
      </c>
      <c r="H21" s="471">
        <v>20</v>
      </c>
      <c r="I21" s="388">
        <v>5</v>
      </c>
    </row>
    <row r="22" spans="1:9" ht="26">
      <c r="A22" s="451"/>
      <c r="B22" s="722"/>
      <c r="C22" s="472" t="s">
        <v>402</v>
      </c>
      <c r="D22" s="473">
        <v>35</v>
      </c>
      <c r="F22" s="449"/>
      <c r="G22" s="449"/>
      <c r="H22" s="450"/>
      <c r="I22" s="388"/>
    </row>
    <row r="23" spans="1:9" ht="26">
      <c r="A23" s="451"/>
      <c r="B23" s="722"/>
      <c r="C23" s="472" t="s">
        <v>403</v>
      </c>
      <c r="D23" s="473">
        <v>12</v>
      </c>
      <c r="F23" s="449">
        <f>IF(H23&gt;1,0,IF(H23&gt;0.2,60,300*H23))</f>
        <v>60</v>
      </c>
      <c r="G23" s="449">
        <v>60</v>
      </c>
      <c r="H23" s="349">
        <f t="shared" ref="H23:H24" si="2">IF(D24&lt;0.0001,0,D22/D24)</f>
        <v>0.29166666666666669</v>
      </c>
      <c r="I23" s="388"/>
    </row>
    <row r="24" spans="1:9" ht="26">
      <c r="A24" s="451"/>
      <c r="B24" s="722"/>
      <c r="C24" s="472" t="s">
        <v>404</v>
      </c>
      <c r="D24" s="473">
        <v>120</v>
      </c>
      <c r="F24" s="449">
        <f>IF(H24&gt;1,0,IF(H24&gt;0.2,20,100*H24))</f>
        <v>20</v>
      </c>
      <c r="G24" s="449">
        <v>20</v>
      </c>
      <c r="H24" s="401">
        <f t="shared" si="2"/>
        <v>0.3</v>
      </c>
      <c r="I24" s="388"/>
    </row>
    <row r="25" spans="1:9" ht="26">
      <c r="A25" s="451"/>
      <c r="B25" s="722"/>
      <c r="C25" s="472" t="s">
        <v>405</v>
      </c>
      <c r="D25" s="473">
        <v>40</v>
      </c>
    </row>
    <row r="26" spans="1:9" ht="14" thickBot="1">
      <c r="A26" s="458"/>
      <c r="B26" s="474"/>
      <c r="C26" s="475" t="s">
        <v>287</v>
      </c>
      <c r="D26" s="476">
        <f>IFERROR(SUM(F21:F25),0)</f>
        <v>100</v>
      </c>
      <c r="E26" s="474"/>
      <c r="F26" s="477"/>
      <c r="G26" s="477"/>
      <c r="H26" s="477"/>
      <c r="I26" s="478"/>
    </row>
    <row r="27" spans="1:9" ht="39">
      <c r="A27" s="451"/>
      <c r="B27" s="771" t="s">
        <v>406</v>
      </c>
      <c r="C27" s="470" t="s">
        <v>407</v>
      </c>
      <c r="D27" s="432" t="s">
        <v>302</v>
      </c>
      <c r="E27" s="443"/>
      <c r="F27" s="444">
        <f t="shared" ref="F27:F31" si="3">IF(D27="Si",G27,0)</f>
        <v>20</v>
      </c>
      <c r="G27" s="444">
        <v>20</v>
      </c>
      <c r="H27" s="445"/>
      <c r="I27" s="388">
        <f t="shared" ref="I27:I31" si="4">G27*(9.23/2)%</f>
        <v>0.92300000000000004</v>
      </c>
    </row>
    <row r="28" spans="1:9" ht="39">
      <c r="A28" s="451"/>
      <c r="B28" s="722"/>
      <c r="C28" s="472" t="s">
        <v>408</v>
      </c>
      <c r="D28" s="432" t="s">
        <v>302</v>
      </c>
      <c r="E28" s="448"/>
      <c r="F28" s="449">
        <f t="shared" si="3"/>
        <v>20</v>
      </c>
      <c r="G28" s="449">
        <v>20</v>
      </c>
      <c r="H28" s="450"/>
      <c r="I28" s="388">
        <f t="shared" si="4"/>
        <v>0.92300000000000004</v>
      </c>
    </row>
    <row r="29" spans="1:9" ht="65">
      <c r="A29" s="451"/>
      <c r="B29" s="722"/>
      <c r="C29" s="472" t="s">
        <v>409</v>
      </c>
      <c r="D29" s="432" t="s">
        <v>302</v>
      </c>
      <c r="E29" s="448"/>
      <c r="F29" s="449">
        <f t="shared" si="3"/>
        <v>20</v>
      </c>
      <c r="G29" s="449">
        <v>20</v>
      </c>
      <c r="H29" s="450"/>
      <c r="I29" s="388">
        <f t="shared" si="4"/>
        <v>0.92300000000000004</v>
      </c>
    </row>
    <row r="30" spans="1:9" ht="52">
      <c r="A30" s="451"/>
      <c r="B30" s="722"/>
      <c r="C30" s="472" t="s">
        <v>410</v>
      </c>
      <c r="D30" s="432" t="s">
        <v>302</v>
      </c>
      <c r="E30" s="448"/>
      <c r="F30" s="449">
        <f t="shared" si="3"/>
        <v>20</v>
      </c>
      <c r="G30" s="449">
        <v>20</v>
      </c>
      <c r="H30" s="450"/>
      <c r="I30" s="388">
        <f t="shared" si="4"/>
        <v>0.92300000000000004</v>
      </c>
    </row>
    <row r="31" spans="1:9" ht="39">
      <c r="A31" s="451"/>
      <c r="B31" s="722"/>
      <c r="C31" s="472" t="s">
        <v>411</v>
      </c>
      <c r="D31" s="432" t="s">
        <v>302</v>
      </c>
      <c r="E31" s="448"/>
      <c r="F31" s="449">
        <f t="shared" si="3"/>
        <v>20</v>
      </c>
      <c r="G31" s="449">
        <v>20</v>
      </c>
      <c r="H31" s="450"/>
      <c r="I31" s="388">
        <f t="shared" si="4"/>
        <v>0.92300000000000004</v>
      </c>
    </row>
    <row r="32" spans="1:9" ht="13">
      <c r="A32" s="458"/>
      <c r="B32" s="479"/>
      <c r="C32" s="475" t="s">
        <v>287</v>
      </c>
      <c r="D32" s="476">
        <f>SUM(F27:F31)</f>
        <v>100</v>
      </c>
      <c r="E32" s="474"/>
      <c r="F32" s="477"/>
      <c r="G32" s="477"/>
      <c r="H32" s="477"/>
      <c r="I32" s="478"/>
    </row>
  </sheetData>
  <mergeCells count="7">
    <mergeCell ref="B21:B25"/>
    <mergeCell ref="B27:B31"/>
    <mergeCell ref="B1:C1"/>
    <mergeCell ref="D1:E1"/>
    <mergeCell ref="B3:B6"/>
    <mergeCell ref="B8:B11"/>
    <mergeCell ref="B17:B19"/>
  </mergeCells>
  <dataValidations count="2">
    <dataValidation type="decimal" operator="greaterThanOrEqual" allowBlank="1" showDropDown="1" showErrorMessage="1" sqref="D4 D11 D13 D15" xr:uid="{00000000-0002-0000-0600-000002000000}">
      <formula1>0</formula1>
    </dataValidation>
    <dataValidation type="decimal" operator="greaterThanOrEqual" allowBlank="1" showDropDown="1" sqref="D22:D25" xr:uid="{00000000-0002-0000-0600-000004000000}">
      <formula1>0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600-000000000000}">
          <x14:formula1>
            <xm:f>'Para desplegables'!$L$2:$L$5</xm:f>
          </x14:formula1>
          <xm:sqref>D17:D19 D21</xm:sqref>
        </x14:dataValidation>
        <x14:dataValidation type="list" allowBlank="1" showErrorMessage="1" xr:uid="{00000000-0002-0000-0600-000001000000}">
          <x14:formula1>
            <xm:f>'Para desplegables'!$A$2:$A$4</xm:f>
          </x14:formula1>
          <xm:sqref>D3 D5</xm:sqref>
        </x14:dataValidation>
        <x14:dataValidation type="list" allowBlank="1" showErrorMessage="1" xr:uid="{00000000-0002-0000-0600-000003000000}">
          <x14:formula1>
            <xm:f>'Para desplegables'!$A$2:$A$3</xm:f>
          </x14:formula1>
          <xm:sqref>D8:D10 D27:D31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6D7A8"/>
    <outlinePr summaryBelow="0" summaryRight="0"/>
  </sheetPr>
  <dimension ref="A1:I135"/>
  <sheetViews>
    <sheetView showGridLines="0" zoomScale="90" zoomScaleNormal="90" workbookViewId="0">
      <pane ySplit="2" topLeftCell="A129" activePane="bottomLeft" state="frozen"/>
      <selection pane="bottomLeft" activeCell="I144" sqref="I144"/>
    </sheetView>
  </sheetViews>
  <sheetFormatPr baseColWidth="10" defaultColWidth="12.5" defaultRowHeight="15.75" customHeight="1"/>
  <cols>
    <col min="1" max="1" width="3" customWidth="1"/>
    <col min="2" max="2" width="14.33203125" customWidth="1"/>
    <col min="3" max="3" width="55.33203125" customWidth="1"/>
    <col min="4" max="4" width="16.5" customWidth="1"/>
    <col min="5" max="5" width="19.5" customWidth="1"/>
    <col min="6" max="8" width="9.5" hidden="1" customWidth="1"/>
    <col min="9" max="9" width="12.5" style="715"/>
  </cols>
  <sheetData>
    <row r="1" spans="1:8" ht="64.5" customHeight="1">
      <c r="A1" s="480"/>
      <c r="B1" s="721"/>
      <c r="C1" s="722"/>
      <c r="D1" s="758" t="s">
        <v>412</v>
      </c>
      <c r="E1" s="722"/>
      <c r="F1" s="3"/>
      <c r="G1" s="3"/>
      <c r="H1" s="481"/>
    </row>
    <row r="2" spans="1:8" ht="13">
      <c r="A2" s="482"/>
      <c r="B2" s="372" t="s">
        <v>47</v>
      </c>
      <c r="C2" s="483" t="s">
        <v>175</v>
      </c>
      <c r="D2" s="372" t="s">
        <v>176</v>
      </c>
      <c r="E2" s="372" t="s">
        <v>177</v>
      </c>
      <c r="F2" s="484" t="s">
        <v>277</v>
      </c>
      <c r="G2" s="484" t="s">
        <v>278</v>
      </c>
      <c r="H2" s="484" t="s">
        <v>349</v>
      </c>
    </row>
    <row r="3" spans="1:8" ht="36" customHeight="1">
      <c r="A3" s="485"/>
      <c r="B3" s="772" t="s">
        <v>413</v>
      </c>
      <c r="C3" s="487" t="s">
        <v>414</v>
      </c>
      <c r="D3" s="432" t="s">
        <v>302</v>
      </c>
      <c r="E3" s="488"/>
      <c r="F3" s="489">
        <f t="shared" ref="F3:F12" si="0">IF(D3="Si",G3,0)</f>
        <v>30</v>
      </c>
      <c r="G3" s="489">
        <v>30</v>
      </c>
      <c r="H3" s="490">
        <f>IF(SUM(F5:F12)&gt;40,40,SUM(F5:F12))</f>
        <v>40</v>
      </c>
    </row>
    <row r="4" spans="1:8" ht="70.25" customHeight="1">
      <c r="A4" s="485"/>
      <c r="B4" s="722"/>
      <c r="C4" s="491" t="s">
        <v>415</v>
      </c>
      <c r="D4" s="432" t="s">
        <v>302</v>
      </c>
      <c r="E4" s="488"/>
      <c r="F4" s="489">
        <f t="shared" si="0"/>
        <v>30</v>
      </c>
      <c r="G4" s="489">
        <v>30</v>
      </c>
      <c r="H4" s="489">
        <f t="shared" ref="H4:H5" si="1">F3</f>
        <v>30</v>
      </c>
    </row>
    <row r="5" spans="1:8" ht="33.5" customHeight="1">
      <c r="A5" s="485"/>
      <c r="B5" s="722"/>
      <c r="C5" s="492" t="s">
        <v>416</v>
      </c>
      <c r="D5" s="432" t="s">
        <v>302</v>
      </c>
      <c r="E5" s="493"/>
      <c r="F5" s="351">
        <f t="shared" si="0"/>
        <v>10</v>
      </c>
      <c r="G5" s="351">
        <v>10</v>
      </c>
      <c r="H5" s="351">
        <f t="shared" si="1"/>
        <v>30</v>
      </c>
    </row>
    <row r="6" spans="1:8" ht="30.5" customHeight="1">
      <c r="A6" s="485"/>
      <c r="B6" s="722"/>
      <c r="C6" s="494" t="s">
        <v>417</v>
      </c>
      <c r="D6" s="432" t="s">
        <v>302</v>
      </c>
      <c r="E6" s="495"/>
      <c r="F6" s="351">
        <f t="shared" si="0"/>
        <v>10</v>
      </c>
      <c r="G6" s="351">
        <v>10</v>
      </c>
      <c r="H6" s="351"/>
    </row>
    <row r="7" spans="1:8" ht="30.5" customHeight="1">
      <c r="A7" s="485"/>
      <c r="B7" s="722"/>
      <c r="C7" s="496" t="s">
        <v>418</v>
      </c>
      <c r="D7" s="432" t="s">
        <v>302</v>
      </c>
      <c r="E7" s="497"/>
      <c r="F7" s="351">
        <f t="shared" si="0"/>
        <v>10</v>
      </c>
      <c r="G7" s="351">
        <v>10</v>
      </c>
      <c r="H7" s="351"/>
    </row>
    <row r="8" spans="1:8" ht="21" customHeight="1">
      <c r="A8" s="485"/>
      <c r="B8" s="722"/>
      <c r="C8" s="496" t="s">
        <v>419</v>
      </c>
      <c r="D8" s="432" t="s">
        <v>609</v>
      </c>
      <c r="E8" s="497"/>
      <c r="F8" s="351">
        <f t="shared" si="0"/>
        <v>0</v>
      </c>
      <c r="G8" s="351">
        <v>10</v>
      </c>
      <c r="H8" s="351"/>
    </row>
    <row r="9" spans="1:8" ht="29.5" customHeight="1">
      <c r="A9" s="485"/>
      <c r="B9" s="722"/>
      <c r="C9" s="496" t="s">
        <v>420</v>
      </c>
      <c r="D9" s="432" t="s">
        <v>302</v>
      </c>
      <c r="E9" s="497"/>
      <c r="F9" s="351">
        <f t="shared" si="0"/>
        <v>10</v>
      </c>
      <c r="G9" s="351">
        <v>10</v>
      </c>
      <c r="H9" s="351"/>
    </row>
    <row r="10" spans="1:8" ht="31.75" customHeight="1">
      <c r="A10" s="485"/>
      <c r="B10" s="722"/>
      <c r="C10" s="496" t="s">
        <v>421</v>
      </c>
      <c r="D10" s="432" t="s">
        <v>302</v>
      </c>
      <c r="E10" s="493"/>
      <c r="F10" s="351">
        <f t="shared" si="0"/>
        <v>10</v>
      </c>
      <c r="G10" s="351">
        <v>10</v>
      </c>
      <c r="H10" s="498"/>
    </row>
    <row r="11" spans="1:8" ht="31.75" customHeight="1">
      <c r="A11" s="485"/>
      <c r="B11" s="722"/>
      <c r="C11" s="496" t="s">
        <v>422</v>
      </c>
      <c r="D11" s="432" t="s">
        <v>302</v>
      </c>
      <c r="E11" s="493"/>
      <c r="F11" s="351">
        <f t="shared" si="0"/>
        <v>10</v>
      </c>
      <c r="G11" s="351">
        <v>10</v>
      </c>
      <c r="H11" s="498"/>
    </row>
    <row r="12" spans="1:8" ht="31.25" customHeight="1">
      <c r="A12" s="485"/>
      <c r="B12" s="722"/>
      <c r="C12" s="496" t="s">
        <v>423</v>
      </c>
      <c r="D12" s="432" t="s">
        <v>302</v>
      </c>
      <c r="E12" s="493"/>
      <c r="F12" s="351">
        <f t="shared" si="0"/>
        <v>10</v>
      </c>
      <c r="G12" s="351">
        <v>10</v>
      </c>
      <c r="H12" s="498"/>
    </row>
    <row r="13" spans="1:8" ht="21" customHeight="1">
      <c r="A13" s="485"/>
      <c r="B13" s="499"/>
      <c r="C13" s="500" t="s">
        <v>287</v>
      </c>
      <c r="D13" s="501">
        <f>SUM(H3:H5)</f>
        <v>100</v>
      </c>
      <c r="E13" s="502"/>
      <c r="F13" s="503"/>
      <c r="G13" s="503"/>
      <c r="H13" s="503"/>
    </row>
    <row r="14" spans="1:8" ht="21" customHeight="1">
      <c r="A14" s="485"/>
      <c r="B14" s="772" t="s">
        <v>424</v>
      </c>
      <c r="C14" s="487" t="s">
        <v>425</v>
      </c>
      <c r="D14" s="432" t="s">
        <v>302</v>
      </c>
      <c r="E14" s="488"/>
      <c r="F14" s="489">
        <f t="shared" ref="F14:F15" si="2">IF(D14="Si",G14,0)</f>
        <v>90</v>
      </c>
      <c r="G14" s="489">
        <v>90</v>
      </c>
      <c r="H14" s="489"/>
    </row>
    <row r="15" spans="1:8" ht="31.5" customHeight="1">
      <c r="A15" s="485"/>
      <c r="B15" s="722"/>
      <c r="C15" s="487" t="s">
        <v>426</v>
      </c>
      <c r="D15" s="432" t="s">
        <v>609</v>
      </c>
      <c r="E15" s="488"/>
      <c r="F15" s="489">
        <f t="shared" si="2"/>
        <v>0</v>
      </c>
      <c r="G15" s="489">
        <v>10</v>
      </c>
      <c r="H15" s="489"/>
    </row>
    <row r="16" spans="1:8" ht="13">
      <c r="A16" s="485"/>
      <c r="B16" s="499"/>
      <c r="C16" s="500" t="s">
        <v>287</v>
      </c>
      <c r="D16" s="501">
        <f>SUM(F14:F15)</f>
        <v>90</v>
      </c>
      <c r="E16" s="502"/>
      <c r="F16" s="503"/>
      <c r="G16" s="503"/>
      <c r="H16" s="503"/>
    </row>
    <row r="17" spans="1:8" ht="21.75" customHeight="1">
      <c r="A17" s="485"/>
      <c r="B17" s="772" t="s">
        <v>427</v>
      </c>
      <c r="C17" s="504" t="s">
        <v>428</v>
      </c>
      <c r="D17" s="505"/>
      <c r="E17" s="488"/>
      <c r="F17" s="506">
        <f>IF(100&lt;H18,100,IF(H18&lt;=0,0,H18))</f>
        <v>0</v>
      </c>
      <c r="G17" s="489">
        <v>100</v>
      </c>
      <c r="H17" s="506">
        <f>D17/H19</f>
        <v>0</v>
      </c>
    </row>
    <row r="18" spans="1:8" ht="46.5" customHeight="1">
      <c r="A18" s="485"/>
      <c r="B18" s="722"/>
      <c r="C18" s="507" t="s">
        <v>429</v>
      </c>
      <c r="D18" s="508">
        <f>IFERROR(IF(D17=0,0,1-H17/G18),0)</f>
        <v>0</v>
      </c>
      <c r="E18" s="489"/>
      <c r="F18" s="509"/>
      <c r="G18" s="489">
        <f>'Datos Institucionales'!D51</f>
        <v>0.08</v>
      </c>
      <c r="H18" s="510">
        <f>500*IF((G18-H17)/G18=1,0,IF((G18-H17)&lt;0,0,(G18-H17)/G18))</f>
        <v>0</v>
      </c>
    </row>
    <row r="19" spans="1:8" ht="13">
      <c r="A19" s="485"/>
      <c r="B19" s="499"/>
      <c r="C19" s="500" t="s">
        <v>287</v>
      </c>
      <c r="D19" s="501">
        <f>IFERROR(F17,0)</f>
        <v>0</v>
      </c>
      <c r="E19" s="502"/>
      <c r="F19" s="503"/>
      <c r="G19" s="503"/>
      <c r="H19" s="503">
        <f>+'Datos Institucionales'!D16+'Datos Institucionales'!D17</f>
        <v>87762</v>
      </c>
    </row>
    <row r="20" spans="1:8" ht="26">
      <c r="A20" s="485"/>
      <c r="B20" s="486"/>
      <c r="C20" s="511" t="s">
        <v>430</v>
      </c>
      <c r="D20" s="386" t="s">
        <v>302</v>
      </c>
      <c r="E20" s="512"/>
      <c r="F20" s="489">
        <f t="shared" ref="F20:F29" si="3">IF(D20="Si",G20,0)</f>
        <v>10</v>
      </c>
      <c r="G20" s="489">
        <v>10</v>
      </c>
      <c r="H20" s="489">
        <f>IF(SUM(F21:F29)&gt;90,90,SUM(F21:F29))</f>
        <v>90</v>
      </c>
    </row>
    <row r="21" spans="1:8" ht="26">
      <c r="A21" s="485"/>
      <c r="B21" s="772" t="s">
        <v>431</v>
      </c>
      <c r="C21" s="511" t="s">
        <v>432</v>
      </c>
      <c r="D21" s="386" t="s">
        <v>302</v>
      </c>
      <c r="E21" s="512"/>
      <c r="F21" s="489">
        <f t="shared" si="3"/>
        <v>20</v>
      </c>
      <c r="G21" s="489">
        <v>20</v>
      </c>
      <c r="H21" s="489">
        <f>F20</f>
        <v>10</v>
      </c>
    </row>
    <row r="22" spans="1:8" ht="28">
      <c r="A22" s="485"/>
      <c r="B22" s="722"/>
      <c r="C22" s="513" t="s">
        <v>433</v>
      </c>
      <c r="D22" s="514" t="s">
        <v>302</v>
      </c>
      <c r="E22" s="515"/>
      <c r="F22" s="351">
        <f t="shared" si="3"/>
        <v>10</v>
      </c>
      <c r="G22" s="351">
        <v>10</v>
      </c>
      <c r="H22" s="351"/>
    </row>
    <row r="23" spans="1:8" ht="39">
      <c r="A23" s="485"/>
      <c r="B23" s="722"/>
      <c r="C23" s="511" t="s">
        <v>434</v>
      </c>
      <c r="D23" s="386" t="s">
        <v>302</v>
      </c>
      <c r="E23" s="512"/>
      <c r="F23" s="489">
        <f t="shared" si="3"/>
        <v>20</v>
      </c>
      <c r="G23" s="489">
        <v>20</v>
      </c>
      <c r="H23" s="489"/>
    </row>
    <row r="24" spans="1:8" ht="39">
      <c r="A24" s="485"/>
      <c r="B24" s="722"/>
      <c r="C24" s="511" t="s">
        <v>435</v>
      </c>
      <c r="D24" s="386" t="s">
        <v>302</v>
      </c>
      <c r="E24" s="512"/>
      <c r="F24" s="489">
        <f t="shared" si="3"/>
        <v>10</v>
      </c>
      <c r="G24" s="489">
        <v>10</v>
      </c>
      <c r="H24" s="489"/>
    </row>
    <row r="25" spans="1:8" ht="26">
      <c r="A25" s="485"/>
      <c r="B25" s="722"/>
      <c r="C25" s="511" t="s">
        <v>436</v>
      </c>
      <c r="D25" s="386" t="s">
        <v>302</v>
      </c>
      <c r="E25" s="512"/>
      <c r="F25" s="489">
        <f t="shared" si="3"/>
        <v>10</v>
      </c>
      <c r="G25" s="489">
        <v>10</v>
      </c>
      <c r="H25" s="489"/>
    </row>
    <row r="26" spans="1:8" ht="26">
      <c r="A26" s="485"/>
      <c r="B26" s="722"/>
      <c r="C26" s="511" t="s">
        <v>437</v>
      </c>
      <c r="D26" s="386" t="s">
        <v>302</v>
      </c>
      <c r="E26" s="512"/>
      <c r="F26" s="489">
        <f t="shared" si="3"/>
        <v>10</v>
      </c>
      <c r="G26" s="489">
        <v>10</v>
      </c>
      <c r="H26" s="489"/>
    </row>
    <row r="27" spans="1:8" ht="26">
      <c r="A27" s="485"/>
      <c r="B27" s="722"/>
      <c r="C27" s="511" t="s">
        <v>438</v>
      </c>
      <c r="D27" s="386" t="s">
        <v>302</v>
      </c>
      <c r="E27" s="512"/>
      <c r="F27" s="489">
        <f t="shared" si="3"/>
        <v>20</v>
      </c>
      <c r="G27" s="489">
        <v>20</v>
      </c>
      <c r="H27" s="489"/>
    </row>
    <row r="28" spans="1:8" ht="26">
      <c r="A28" s="485"/>
      <c r="B28" s="722"/>
      <c r="C28" s="511" t="s">
        <v>439</v>
      </c>
      <c r="D28" s="386" t="s">
        <v>302</v>
      </c>
      <c r="E28" s="512"/>
      <c r="F28" s="489">
        <f t="shared" si="3"/>
        <v>10</v>
      </c>
      <c r="G28" s="489">
        <v>10</v>
      </c>
      <c r="H28" s="489"/>
    </row>
    <row r="29" spans="1:8" ht="26">
      <c r="A29" s="485"/>
      <c r="B29" s="722"/>
      <c r="C29" s="511" t="s">
        <v>440</v>
      </c>
      <c r="D29" s="386" t="s">
        <v>302</v>
      </c>
      <c r="E29" s="512"/>
      <c r="F29" s="489">
        <f t="shared" si="3"/>
        <v>10</v>
      </c>
      <c r="G29" s="489">
        <v>10</v>
      </c>
      <c r="H29" s="489"/>
    </row>
    <row r="30" spans="1:8" ht="13">
      <c r="A30" s="485"/>
      <c r="B30" s="499"/>
      <c r="C30" s="500" t="s">
        <v>287</v>
      </c>
      <c r="D30" s="501">
        <f>H20+H21</f>
        <v>100</v>
      </c>
      <c r="E30" s="502"/>
      <c r="F30" s="503"/>
      <c r="G30" s="503"/>
      <c r="H30" s="503"/>
    </row>
    <row r="31" spans="1:8" ht="26">
      <c r="A31" s="485"/>
      <c r="B31" s="773" t="s">
        <v>441</v>
      </c>
      <c r="C31" s="511" t="s">
        <v>442</v>
      </c>
      <c r="D31" s="386" t="s">
        <v>302</v>
      </c>
      <c r="E31" s="512"/>
      <c r="F31" s="489">
        <f t="shared" ref="F31:F36" si="4">IF(D31="Si",G31,0)</f>
        <v>10</v>
      </c>
      <c r="G31" s="489">
        <v>10</v>
      </c>
      <c r="H31" s="489">
        <f>IF(SUM(F32:F36)&gt;90,90,SUM(F32:F36))</f>
        <v>90</v>
      </c>
    </row>
    <row r="32" spans="1:8" ht="13">
      <c r="A32" s="516"/>
      <c r="B32" s="722"/>
      <c r="C32" s="517" t="s">
        <v>443</v>
      </c>
      <c r="D32" s="403" t="s">
        <v>302</v>
      </c>
      <c r="E32" s="489"/>
      <c r="F32" s="489">
        <f t="shared" si="4"/>
        <v>18</v>
      </c>
      <c r="G32" s="489">
        <v>18</v>
      </c>
      <c r="H32" s="489"/>
    </row>
    <row r="33" spans="1:8" ht="26">
      <c r="A33" s="516"/>
      <c r="B33" s="722"/>
      <c r="C33" s="518" t="s">
        <v>444</v>
      </c>
      <c r="D33" s="407" t="s">
        <v>302</v>
      </c>
      <c r="E33" s="519"/>
      <c r="F33" s="489">
        <f t="shared" si="4"/>
        <v>18</v>
      </c>
      <c r="G33" s="489">
        <v>18</v>
      </c>
      <c r="H33" s="489"/>
    </row>
    <row r="34" spans="1:8" ht="26">
      <c r="A34" s="516"/>
      <c r="B34" s="722"/>
      <c r="C34" s="517" t="s">
        <v>445</v>
      </c>
      <c r="D34" s="403" t="s">
        <v>302</v>
      </c>
      <c r="E34" s="489"/>
      <c r="F34" s="489">
        <f t="shared" si="4"/>
        <v>18</v>
      </c>
      <c r="G34" s="489">
        <v>18</v>
      </c>
      <c r="H34" s="489"/>
    </row>
    <row r="35" spans="1:8" ht="39">
      <c r="A35" s="516"/>
      <c r="B35" s="722"/>
      <c r="C35" s="518" t="s">
        <v>446</v>
      </c>
      <c r="D35" s="407" t="s">
        <v>302</v>
      </c>
      <c r="E35" s="519"/>
      <c r="F35" s="489">
        <f t="shared" si="4"/>
        <v>18</v>
      </c>
      <c r="G35" s="489">
        <v>18</v>
      </c>
      <c r="H35" s="489"/>
    </row>
    <row r="36" spans="1:8" ht="26">
      <c r="A36" s="516"/>
      <c r="B36" s="722"/>
      <c r="C36" s="511" t="s">
        <v>447</v>
      </c>
      <c r="D36" s="386" t="s">
        <v>302</v>
      </c>
      <c r="E36" s="512"/>
      <c r="F36" s="489">
        <f t="shared" si="4"/>
        <v>18</v>
      </c>
      <c r="G36" s="489">
        <v>18</v>
      </c>
      <c r="H36" s="489"/>
    </row>
    <row r="37" spans="1:8" ht="26">
      <c r="A37" s="485"/>
      <c r="B37" s="722"/>
      <c r="C37" s="589" t="s">
        <v>448</v>
      </c>
      <c r="D37" s="386"/>
      <c r="E37" s="512"/>
      <c r="F37" s="489">
        <f>IF(H37&gt;1,0, H37*H31)</f>
        <v>0</v>
      </c>
      <c r="G37" s="489"/>
      <c r="H37" s="489">
        <f>(D37/10000)/'Datos Institucionales'!D34</f>
        <v>0</v>
      </c>
    </row>
    <row r="38" spans="1:8" ht="13">
      <c r="A38" s="485"/>
      <c r="B38" s="499"/>
      <c r="C38" s="500" t="s">
        <v>287</v>
      </c>
      <c r="D38" s="501">
        <f>IFERROR(F37+F31,0)</f>
        <v>10</v>
      </c>
      <c r="E38" s="502"/>
      <c r="F38" s="503"/>
      <c r="G38" s="503"/>
      <c r="H38" s="503"/>
    </row>
    <row r="39" spans="1:8" ht="26">
      <c r="A39" s="485"/>
      <c r="B39" s="772" t="s">
        <v>449</v>
      </c>
      <c r="C39" s="520" t="s">
        <v>450</v>
      </c>
      <c r="D39" s="386" t="s">
        <v>302</v>
      </c>
      <c r="E39" s="521"/>
      <c r="F39" s="522">
        <f t="shared" ref="F39:F40" si="5">IF(D39="Si",G39,0)</f>
        <v>25</v>
      </c>
      <c r="G39" s="522">
        <v>25</v>
      </c>
      <c r="H39" s="523"/>
    </row>
    <row r="40" spans="1:8" ht="13">
      <c r="A40" s="485"/>
      <c r="B40" s="722"/>
      <c r="C40" s="524" t="s">
        <v>451</v>
      </c>
      <c r="D40" s="407" t="s">
        <v>609</v>
      </c>
      <c r="E40" s="521"/>
      <c r="F40" s="525">
        <f t="shared" si="5"/>
        <v>0</v>
      </c>
      <c r="G40" s="525">
        <v>5</v>
      </c>
      <c r="H40" s="523"/>
    </row>
    <row r="41" spans="1:8" ht="26">
      <c r="A41" s="485"/>
      <c r="B41" s="722"/>
      <c r="C41" s="524" t="s">
        <v>452</v>
      </c>
      <c r="D41" s="407" t="s">
        <v>302</v>
      </c>
      <c r="F41" s="525">
        <f t="shared" ref="F41:F42" si="6">IF(D41="si",G41,0)</f>
        <v>35</v>
      </c>
      <c r="G41" s="525">
        <v>35</v>
      </c>
      <c r="H41" s="523"/>
    </row>
    <row r="42" spans="1:8" ht="39">
      <c r="A42" s="485"/>
      <c r="B42" s="722"/>
      <c r="C42" s="513" t="s">
        <v>453</v>
      </c>
      <c r="D42" s="407" t="s">
        <v>302</v>
      </c>
      <c r="E42" s="521"/>
      <c r="F42" s="526">
        <f t="shared" si="6"/>
        <v>35</v>
      </c>
      <c r="G42" s="525">
        <v>35</v>
      </c>
      <c r="H42" s="523"/>
    </row>
    <row r="43" spans="1:8" ht="13">
      <c r="A43" s="485"/>
      <c r="B43" s="499"/>
      <c r="C43" s="527" t="s">
        <v>287</v>
      </c>
      <c r="D43" s="528">
        <f>IFERROR(SUM(F39:F42),0)</f>
        <v>95</v>
      </c>
      <c r="E43" s="529"/>
      <c r="F43" s="530"/>
      <c r="G43" s="530"/>
      <c r="H43" s="530"/>
    </row>
    <row r="44" spans="1:8" ht="26">
      <c r="A44" s="485"/>
      <c r="B44" s="773" t="s">
        <v>454</v>
      </c>
      <c r="C44" s="531" t="s">
        <v>455</v>
      </c>
      <c r="D44" s="532">
        <v>0</v>
      </c>
      <c r="E44" s="533"/>
      <c r="F44" s="534">
        <f>(IF(H45&gt;=0.2,60,IF(H45&lt;0.2,IF(H45&gt;0,F45,0),F45)))</f>
        <v>0</v>
      </c>
      <c r="G44" s="535">
        <f>'Datos Institucionales'!D39</f>
        <v>0.85</v>
      </c>
      <c r="H44" s="536">
        <f>IFERROR(D44/H48,0)</f>
        <v>0</v>
      </c>
    </row>
    <row r="45" spans="1:8" ht="13">
      <c r="A45" s="485"/>
      <c r="B45" s="722"/>
      <c r="C45" s="537" t="s">
        <v>456</v>
      </c>
      <c r="D45" s="538">
        <f>IFERROR(IF(D44&lt;=0,0,(G44-H44)/G44),0)</f>
        <v>0</v>
      </c>
      <c r="E45" s="533"/>
      <c r="F45" s="534">
        <f>IFERROR(IF(D44&lt;0,0,IF(D44&gt;0,G45*((('Datos Institucionales'!D39-($D$44/H48))/'Datos Institucionales'!D39)),0)),0)</f>
        <v>0</v>
      </c>
      <c r="G45" s="535">
        <v>300</v>
      </c>
      <c r="H45" s="539">
        <f>IFERROR(IF(D44&gt;0,1-((H44)/G44),0),0)</f>
        <v>0</v>
      </c>
    </row>
    <row r="46" spans="1:8" ht="26">
      <c r="A46" s="485"/>
      <c r="B46" s="722"/>
      <c r="C46" s="540" t="s">
        <v>457</v>
      </c>
      <c r="D46" s="541">
        <v>0</v>
      </c>
      <c r="E46" s="533"/>
      <c r="F46" s="534"/>
      <c r="G46" s="542"/>
      <c r="H46" s="536">
        <f>IFERROR(IF(D46&lt;=D44,IF(D46&lt;=0,0,40*(('Datos Institucionales'!D39-((D44-D46)/H48))/'Datos Institucionales'!D39)),0),0)</f>
        <v>0</v>
      </c>
    </row>
    <row r="47" spans="1:8" ht="26">
      <c r="A47" s="485"/>
      <c r="B47" s="722"/>
      <c r="C47" s="543" t="s">
        <v>458</v>
      </c>
      <c r="D47" s="538">
        <f>IFERROR(IF(D46&lt;=D44,IF(D46&lt;=0,0,(G44-H47)/G44),0),0)</f>
        <v>0</v>
      </c>
      <c r="E47" s="533"/>
      <c r="F47" s="544"/>
      <c r="G47" s="535"/>
      <c r="H47" s="539">
        <f>IFERROR(IF(D46&lt;=0,0,(D44-D46)/H48),0)</f>
        <v>0</v>
      </c>
    </row>
    <row r="48" spans="1:8" ht="13">
      <c r="A48" s="485"/>
      <c r="B48" s="545"/>
      <c r="C48" s="546" t="s">
        <v>287</v>
      </c>
      <c r="D48" s="547">
        <f>IFERROR(F48,0)</f>
        <v>0</v>
      </c>
      <c r="E48" s="548"/>
      <c r="F48" s="549">
        <f>F44+H46</f>
        <v>0</v>
      </c>
      <c r="G48" s="550">
        <v>100</v>
      </c>
      <c r="H48" s="551">
        <f>+'Datos Institucionales'!D16+'Datos Institucionales'!D17</f>
        <v>87762</v>
      </c>
    </row>
    <row r="49" spans="1:8" ht="58.25" customHeight="1">
      <c r="A49" s="485"/>
      <c r="B49" s="774" t="s">
        <v>459</v>
      </c>
      <c r="C49" s="552" t="s">
        <v>460</v>
      </c>
      <c r="D49" s="386" t="s">
        <v>302</v>
      </c>
      <c r="E49" s="512"/>
      <c r="F49" s="489">
        <f t="shared" ref="F49:F60" si="7">IF(D49="Si",G49,0)</f>
        <v>30</v>
      </c>
      <c r="G49" s="489">
        <v>30</v>
      </c>
      <c r="H49" s="489"/>
    </row>
    <row r="50" spans="1:8" ht="143">
      <c r="A50" s="485"/>
      <c r="B50" s="722"/>
      <c r="C50" s="553" t="s">
        <v>461</v>
      </c>
      <c r="D50" s="386" t="s">
        <v>302</v>
      </c>
      <c r="E50" s="512"/>
      <c r="F50" s="489">
        <f t="shared" si="7"/>
        <v>30</v>
      </c>
      <c r="G50" s="489">
        <v>30</v>
      </c>
      <c r="H50" s="489">
        <f>F49+F50+IF(SUM(F51:F60)&gt;40,40,SUM(F51:F60))</f>
        <v>100</v>
      </c>
    </row>
    <row r="51" spans="1:8" ht="13">
      <c r="A51" s="485"/>
      <c r="B51" s="722"/>
      <c r="C51" s="554" t="s">
        <v>462</v>
      </c>
      <c r="D51" s="403" t="s">
        <v>302</v>
      </c>
      <c r="E51" s="489"/>
      <c r="F51" s="489">
        <f t="shared" si="7"/>
        <v>10</v>
      </c>
      <c r="G51" s="489">
        <v>10</v>
      </c>
      <c r="H51" s="489"/>
    </row>
    <row r="52" spans="1:8" ht="13">
      <c r="A52" s="485"/>
      <c r="B52" s="722"/>
      <c r="C52" s="555" t="s">
        <v>463</v>
      </c>
      <c r="D52" s="407" t="s">
        <v>302</v>
      </c>
      <c r="E52" s="519"/>
      <c r="F52" s="489">
        <f t="shared" si="7"/>
        <v>10</v>
      </c>
      <c r="G52" s="489">
        <v>10</v>
      </c>
      <c r="H52" s="489"/>
    </row>
    <row r="53" spans="1:8" ht="26">
      <c r="A53" s="485"/>
      <c r="B53" s="722"/>
      <c r="C53" s="556" t="s">
        <v>464</v>
      </c>
      <c r="D53" s="403" t="s">
        <v>302</v>
      </c>
      <c r="E53" s="489"/>
      <c r="F53" s="489">
        <f t="shared" si="7"/>
        <v>10</v>
      </c>
      <c r="G53" s="489">
        <v>10</v>
      </c>
      <c r="H53" s="489"/>
    </row>
    <row r="54" spans="1:8" ht="13">
      <c r="A54" s="485"/>
      <c r="B54" s="722"/>
      <c r="C54" s="557" t="s">
        <v>465</v>
      </c>
      <c r="D54" s="407" t="s">
        <v>302</v>
      </c>
      <c r="E54" s="519"/>
      <c r="F54" s="489">
        <f t="shared" si="7"/>
        <v>10</v>
      </c>
      <c r="G54" s="489">
        <v>10</v>
      </c>
      <c r="H54" s="489"/>
    </row>
    <row r="55" spans="1:8" ht="13">
      <c r="A55" s="485"/>
      <c r="B55" s="722"/>
      <c r="C55" s="558" t="s">
        <v>466</v>
      </c>
      <c r="D55" s="386" t="s">
        <v>302</v>
      </c>
      <c r="E55" s="512"/>
      <c r="F55" s="489">
        <f t="shared" si="7"/>
        <v>10</v>
      </c>
      <c r="G55" s="489">
        <v>10</v>
      </c>
      <c r="H55" s="489"/>
    </row>
    <row r="56" spans="1:8" ht="13">
      <c r="A56" s="485"/>
      <c r="B56" s="722"/>
      <c r="C56" s="554" t="s">
        <v>467</v>
      </c>
      <c r="D56" s="403" t="s">
        <v>609</v>
      </c>
      <c r="E56" s="489"/>
      <c r="F56" s="489">
        <f t="shared" si="7"/>
        <v>0</v>
      </c>
      <c r="G56" s="489"/>
      <c r="H56" s="489"/>
    </row>
    <row r="57" spans="1:8" ht="13">
      <c r="A57" s="485"/>
      <c r="B57" s="722"/>
      <c r="C57" s="555" t="s">
        <v>468</v>
      </c>
      <c r="D57" s="407" t="s">
        <v>302</v>
      </c>
      <c r="E57" s="519"/>
      <c r="F57" s="489">
        <f t="shared" si="7"/>
        <v>10</v>
      </c>
      <c r="G57" s="489">
        <v>10</v>
      </c>
      <c r="H57" s="489"/>
    </row>
    <row r="58" spans="1:8" ht="13">
      <c r="A58" s="485"/>
      <c r="B58" s="722"/>
      <c r="C58" s="558" t="s">
        <v>469</v>
      </c>
      <c r="D58" s="386" t="s">
        <v>609</v>
      </c>
      <c r="E58" s="512"/>
      <c r="F58" s="489">
        <f t="shared" si="7"/>
        <v>0</v>
      </c>
      <c r="G58" s="489">
        <v>10</v>
      </c>
      <c r="H58" s="489"/>
    </row>
    <row r="59" spans="1:8" ht="26">
      <c r="A59" s="485"/>
      <c r="B59" s="722"/>
      <c r="C59" s="552" t="s">
        <v>470</v>
      </c>
      <c r="D59" s="386" t="s">
        <v>302</v>
      </c>
      <c r="E59" s="512"/>
      <c r="F59" s="489">
        <f t="shared" si="7"/>
        <v>10</v>
      </c>
      <c r="G59" s="489">
        <v>10</v>
      </c>
      <c r="H59" s="489"/>
    </row>
    <row r="60" spans="1:8" ht="13">
      <c r="A60" s="485"/>
      <c r="B60" s="722"/>
      <c r="C60" s="558" t="s">
        <v>471</v>
      </c>
      <c r="D60" s="386" t="s">
        <v>302</v>
      </c>
      <c r="E60" s="512"/>
      <c r="F60" s="489">
        <f t="shared" si="7"/>
        <v>10</v>
      </c>
      <c r="G60" s="489">
        <v>10</v>
      </c>
      <c r="H60" s="489"/>
    </row>
    <row r="61" spans="1:8" ht="13">
      <c r="A61" s="485"/>
      <c r="B61" s="559"/>
      <c r="C61" s="500" t="s">
        <v>287</v>
      </c>
      <c r="D61" s="501">
        <f>IFERROR(H50,0)</f>
        <v>100</v>
      </c>
      <c r="E61" s="502"/>
      <c r="F61" s="502"/>
      <c r="G61" s="502"/>
      <c r="H61" s="502"/>
    </row>
    <row r="62" spans="1:8" ht="18.75" customHeight="1">
      <c r="A62" s="485"/>
      <c r="B62" s="772" t="s">
        <v>472</v>
      </c>
      <c r="C62" s="716" t="s">
        <v>473</v>
      </c>
      <c r="D62" s="407"/>
      <c r="E62" s="519"/>
      <c r="F62" s="489">
        <f>IF(100&lt;H63,100,IF(H63&lt;=0,0,H63))</f>
        <v>0</v>
      </c>
      <c r="G62" s="489"/>
      <c r="H62" s="489">
        <f>IFERROR(D62/'Datos Institucionales'!D35,0)</f>
        <v>0</v>
      </c>
    </row>
    <row r="63" spans="1:8" ht="32.25" customHeight="1">
      <c r="A63" s="485"/>
      <c r="B63" s="722"/>
      <c r="C63" s="560" t="s">
        <v>429</v>
      </c>
      <c r="D63" s="561">
        <f>IFERROR(IF(D62=0,0,1-H62/G63),0)</f>
        <v>0</v>
      </c>
      <c r="E63" s="512"/>
      <c r="F63" s="489"/>
      <c r="G63" s="489">
        <f>IFERROR('Datos Institucionales'!D41,0)</f>
        <v>0.25</v>
      </c>
      <c r="H63" s="489">
        <f>500*IF(((G63-H62)/G63)=1,0,((G63-H62)/G63))</f>
        <v>0</v>
      </c>
    </row>
    <row r="64" spans="1:8" ht="13">
      <c r="A64" s="485"/>
      <c r="B64" s="499"/>
      <c r="C64" s="500" t="s">
        <v>287</v>
      </c>
      <c r="D64" s="501">
        <f>IFERROR(F62,0)</f>
        <v>0</v>
      </c>
      <c r="E64" s="502"/>
      <c r="F64" s="502"/>
      <c r="G64" s="502"/>
      <c r="H64" s="502"/>
    </row>
    <row r="65" spans="1:8" ht="26">
      <c r="A65" s="485"/>
      <c r="B65" s="775" t="s">
        <v>474</v>
      </c>
      <c r="C65" s="562" t="s">
        <v>900</v>
      </c>
      <c r="D65" s="563" t="s">
        <v>302</v>
      </c>
      <c r="E65" s="564"/>
      <c r="F65" s="498">
        <f>IF(D65="Si",G65,0)</f>
        <v>30</v>
      </c>
      <c r="G65" s="351">
        <v>30</v>
      </c>
      <c r="H65" s="565"/>
    </row>
    <row r="66" spans="1:8" ht="25.25" customHeight="1">
      <c r="A66" s="485"/>
      <c r="B66" s="722"/>
      <c r="C66" s="566" t="s">
        <v>475</v>
      </c>
      <c r="D66" s="563"/>
      <c r="E66" s="567"/>
      <c r="F66" s="498">
        <f>IFERROR(IF(D66&gt;D62,0,IF(0.2001&gt;H66,350*(D66/D62),G66)+G66),0)</f>
        <v>0</v>
      </c>
      <c r="G66" s="351">
        <f>IF(D65="Si",IF(H66&gt;0.2,70,0)+IF(H66&gt;0.00999,30,0),0)</f>
        <v>0</v>
      </c>
      <c r="H66" s="565">
        <f>IFERROR(IF(D66&gt;D62,0,D66/D62),0)</f>
        <v>0</v>
      </c>
    </row>
    <row r="67" spans="1:8" ht="13">
      <c r="A67" s="485"/>
      <c r="B67" s="722"/>
      <c r="C67" s="568" t="s">
        <v>476</v>
      </c>
      <c r="D67" s="538">
        <f>IFERROR(IF(D66&gt;D62,0,D66/D62),0)</f>
        <v>0</v>
      </c>
      <c r="E67" s="567"/>
      <c r="F67" s="498"/>
      <c r="G67" s="351"/>
      <c r="H67" s="565"/>
    </row>
    <row r="68" spans="1:8" ht="13">
      <c r="A68" s="485"/>
      <c r="B68" s="499"/>
      <c r="C68" s="500" t="s">
        <v>287</v>
      </c>
      <c r="D68" s="501">
        <f>IF(F66&gt;100,100,F66)</f>
        <v>0</v>
      </c>
      <c r="E68" s="502"/>
      <c r="F68" s="502"/>
      <c r="G68" s="502"/>
      <c r="H68" s="502"/>
    </row>
    <row r="69" spans="1:8" ht="26">
      <c r="A69" s="485"/>
      <c r="B69" s="772" t="s">
        <v>477</v>
      </c>
      <c r="C69" s="511" t="s">
        <v>478</v>
      </c>
      <c r="D69" s="386" t="s">
        <v>302</v>
      </c>
      <c r="E69" s="512"/>
      <c r="F69" s="512">
        <f t="shared" ref="F69:F83" si="8">IF(D69="Si",G69,0)</f>
        <v>1</v>
      </c>
      <c r="G69" s="512">
        <v>1</v>
      </c>
      <c r="H69" s="512"/>
    </row>
    <row r="70" spans="1:8" ht="26">
      <c r="A70" s="485"/>
      <c r="B70" s="722"/>
      <c r="C70" s="511" t="s">
        <v>479</v>
      </c>
      <c r="D70" s="386" t="s">
        <v>302</v>
      </c>
      <c r="E70" s="512"/>
      <c r="F70" s="569">
        <f t="shared" si="8"/>
        <v>10</v>
      </c>
      <c r="G70" s="512">
        <v>10</v>
      </c>
      <c r="H70" s="512">
        <f>IF(F69=1,IF(SUM(F70:F76)&gt;30,30,SUM(F70:F76)),0)</f>
        <v>30</v>
      </c>
    </row>
    <row r="71" spans="1:8" ht="26">
      <c r="A71" s="485"/>
      <c r="B71" s="722"/>
      <c r="C71" s="570" t="s">
        <v>480</v>
      </c>
      <c r="D71" s="386" t="s">
        <v>302</v>
      </c>
      <c r="E71" s="512"/>
      <c r="F71" s="512">
        <f t="shared" si="8"/>
        <v>10</v>
      </c>
      <c r="G71" s="512">
        <v>10</v>
      </c>
      <c r="H71" s="512"/>
    </row>
    <row r="72" spans="1:8" ht="26">
      <c r="A72" s="485"/>
      <c r="B72" s="722"/>
      <c r="C72" s="570" t="s">
        <v>481</v>
      </c>
      <c r="D72" s="386" t="s">
        <v>302</v>
      </c>
      <c r="E72" s="512"/>
      <c r="F72" s="512">
        <f t="shared" si="8"/>
        <v>10</v>
      </c>
      <c r="G72" s="512">
        <v>10</v>
      </c>
      <c r="H72" s="512"/>
    </row>
    <row r="73" spans="1:8" ht="26">
      <c r="A73" s="485"/>
      <c r="B73" s="722"/>
      <c r="C73" s="570" t="s">
        <v>482</v>
      </c>
      <c r="D73" s="386" t="s">
        <v>302</v>
      </c>
      <c r="E73" s="512"/>
      <c r="F73" s="512">
        <f t="shared" si="8"/>
        <v>10</v>
      </c>
      <c r="G73" s="512">
        <v>10</v>
      </c>
      <c r="H73" s="512"/>
    </row>
    <row r="74" spans="1:8" ht="39">
      <c r="A74" s="485"/>
      <c r="B74" s="722"/>
      <c r="C74" s="570" t="s">
        <v>483</v>
      </c>
      <c r="D74" s="386" t="s">
        <v>302</v>
      </c>
      <c r="E74" s="512"/>
      <c r="F74" s="512">
        <f t="shared" si="8"/>
        <v>10</v>
      </c>
      <c r="G74" s="512">
        <v>10</v>
      </c>
      <c r="H74" s="512"/>
    </row>
    <row r="75" spans="1:8" ht="26">
      <c r="A75" s="485"/>
      <c r="B75" s="722"/>
      <c r="C75" s="570" t="s">
        <v>484</v>
      </c>
      <c r="D75" s="386" t="s">
        <v>302</v>
      </c>
      <c r="E75" s="512"/>
      <c r="F75" s="512">
        <f t="shared" si="8"/>
        <v>10</v>
      </c>
      <c r="G75" s="512">
        <v>10</v>
      </c>
      <c r="H75" s="512"/>
    </row>
    <row r="76" spans="1:8" ht="26">
      <c r="A76" s="485"/>
      <c r="B76" s="722"/>
      <c r="C76" s="570" t="s">
        <v>485</v>
      </c>
      <c r="D76" s="386" t="s">
        <v>302</v>
      </c>
      <c r="E76" s="512"/>
      <c r="F76" s="512">
        <f t="shared" si="8"/>
        <v>10</v>
      </c>
      <c r="G76" s="512">
        <v>10</v>
      </c>
      <c r="H76" s="512"/>
    </row>
    <row r="77" spans="1:8" ht="65">
      <c r="A77" s="485"/>
      <c r="B77" s="722"/>
      <c r="C77" s="511" t="s">
        <v>486</v>
      </c>
      <c r="D77" s="386" t="s">
        <v>302</v>
      </c>
      <c r="E77" s="512"/>
      <c r="F77" s="512">
        <f t="shared" si="8"/>
        <v>30</v>
      </c>
      <c r="G77" s="512">
        <v>30</v>
      </c>
      <c r="H77" s="512">
        <f>F77</f>
        <v>30</v>
      </c>
    </row>
    <row r="78" spans="1:8" ht="13">
      <c r="A78" s="485"/>
      <c r="B78" s="722"/>
      <c r="C78" s="511" t="s">
        <v>487</v>
      </c>
      <c r="D78" s="386" t="s">
        <v>302</v>
      </c>
      <c r="E78" s="512"/>
      <c r="F78" s="512">
        <f t="shared" si="8"/>
        <v>10</v>
      </c>
      <c r="G78" s="512">
        <v>10</v>
      </c>
      <c r="H78" s="512">
        <f>IFERROR(IF(SUM(F78:F83)&gt;40,40,SUM(F78:F83)),0)</f>
        <v>40</v>
      </c>
    </row>
    <row r="79" spans="1:8" ht="26">
      <c r="A79" s="485"/>
      <c r="B79" s="722"/>
      <c r="C79" s="570" t="s">
        <v>488</v>
      </c>
      <c r="D79" s="386" t="s">
        <v>302</v>
      </c>
      <c r="E79" s="512"/>
      <c r="F79" s="512">
        <f t="shared" si="8"/>
        <v>10</v>
      </c>
      <c r="G79" s="512">
        <v>10</v>
      </c>
      <c r="H79" s="512"/>
    </row>
    <row r="80" spans="1:8" ht="26">
      <c r="A80" s="485"/>
      <c r="B80" s="722"/>
      <c r="C80" s="511" t="s">
        <v>489</v>
      </c>
      <c r="D80" s="386" t="s">
        <v>302</v>
      </c>
      <c r="E80" s="512"/>
      <c r="F80" s="512">
        <f t="shared" si="8"/>
        <v>10</v>
      </c>
      <c r="G80" s="512">
        <v>10</v>
      </c>
      <c r="H80" s="512"/>
    </row>
    <row r="81" spans="1:8" ht="26">
      <c r="A81" s="485"/>
      <c r="B81" s="722"/>
      <c r="C81" s="511" t="s">
        <v>490</v>
      </c>
      <c r="D81" s="386" t="s">
        <v>302</v>
      </c>
      <c r="E81" s="512"/>
      <c r="F81" s="512">
        <f t="shared" si="8"/>
        <v>10</v>
      </c>
      <c r="G81" s="512">
        <v>10</v>
      </c>
      <c r="H81" s="512"/>
    </row>
    <row r="82" spans="1:8" ht="26">
      <c r="A82" s="485"/>
      <c r="B82" s="722"/>
      <c r="C82" s="511" t="s">
        <v>491</v>
      </c>
      <c r="D82" s="386" t="s">
        <v>302</v>
      </c>
      <c r="E82" s="512"/>
      <c r="F82" s="512">
        <f t="shared" si="8"/>
        <v>10</v>
      </c>
      <c r="G82" s="512">
        <v>10</v>
      </c>
      <c r="H82" s="512"/>
    </row>
    <row r="83" spans="1:8" ht="34.75" customHeight="1">
      <c r="A83" s="485"/>
      <c r="B83" s="722"/>
      <c r="C83" s="511" t="s">
        <v>492</v>
      </c>
      <c r="D83" s="386" t="s">
        <v>609</v>
      </c>
      <c r="E83" s="512"/>
      <c r="F83" s="512">
        <f t="shared" si="8"/>
        <v>0</v>
      </c>
      <c r="G83" s="512">
        <v>10</v>
      </c>
      <c r="H83" s="512"/>
    </row>
    <row r="84" spans="1:8" ht="13">
      <c r="A84" s="485"/>
      <c r="B84" s="499"/>
      <c r="C84" s="500" t="s">
        <v>287</v>
      </c>
      <c r="D84" s="501">
        <f>IFERROR(SUM(H69:H78),0)</f>
        <v>100</v>
      </c>
      <c r="E84" s="502"/>
      <c r="F84" s="502"/>
      <c r="G84" s="502"/>
      <c r="H84" s="502"/>
    </row>
    <row r="85" spans="1:8" ht="64.25" customHeight="1">
      <c r="A85" s="485"/>
      <c r="B85" s="774" t="s">
        <v>493</v>
      </c>
      <c r="C85" s="571" t="s">
        <v>494</v>
      </c>
      <c r="D85" s="572"/>
      <c r="E85" s="717" t="s">
        <v>901</v>
      </c>
      <c r="F85" s="573">
        <f>IF(G85&lt;0,0,G85)</f>
        <v>100</v>
      </c>
      <c r="G85" s="573">
        <f>IF(H85&gt;0.15,100,H85*(100/0.15))</f>
        <v>100</v>
      </c>
      <c r="H85" s="573" t="s">
        <v>850</v>
      </c>
    </row>
    <row r="86" spans="1:8" ht="26">
      <c r="A86" s="485"/>
      <c r="B86" s="722"/>
      <c r="C86" s="543" t="s">
        <v>495</v>
      </c>
      <c r="D86" s="574">
        <f>IFERROR(IF(D85&lt;=0,0,('Datos Institucionales'!D53-(D85/'Datos Institucionales'!D15))/'Datos Institucionales'!D53),0)</f>
        <v>0</v>
      </c>
      <c r="E86" s="575"/>
      <c r="F86" s="576"/>
      <c r="G86" s="576"/>
      <c r="H86" s="576">
        <f>+'Datos Institucionales'!D16+'Datos Institucionales'!D17</f>
        <v>87762</v>
      </c>
    </row>
    <row r="87" spans="1:8" ht="13">
      <c r="A87" s="485"/>
      <c r="B87" s="559"/>
      <c r="C87" s="577" t="s">
        <v>287</v>
      </c>
      <c r="D87" s="578">
        <f>IF(D85&gt;0,F85,0)</f>
        <v>0</v>
      </c>
      <c r="E87" s="559"/>
      <c r="F87" s="559"/>
      <c r="G87" s="559"/>
      <c r="H87" s="559"/>
    </row>
    <row r="88" spans="1:8" ht="68.5" customHeight="1">
      <c r="A88" s="485"/>
      <c r="B88" s="774" t="s">
        <v>496</v>
      </c>
      <c r="C88" s="579" t="s">
        <v>497</v>
      </c>
      <c r="D88" s="514">
        <v>0</v>
      </c>
      <c r="E88" s="709" t="s">
        <v>901</v>
      </c>
      <c r="F88" s="573">
        <f>IFERROR(IF(G88&lt;0,0,G88),0)</f>
        <v>0</v>
      </c>
      <c r="G88" s="581" t="e">
        <f>IF(H88&gt;0.15,100,666.7*H88)</f>
        <v>#DIV/0!</v>
      </c>
      <c r="H88" s="581" t="e">
        <f>D88/D85</f>
        <v>#DIV/0!</v>
      </c>
    </row>
    <row r="89" spans="1:8" ht="13">
      <c r="A89" s="485"/>
      <c r="B89" s="722"/>
      <c r="C89" s="543" t="s">
        <v>498</v>
      </c>
      <c r="D89" s="574" t="s">
        <v>850</v>
      </c>
      <c r="E89" s="575"/>
      <c r="F89" s="582"/>
      <c r="G89" s="581"/>
      <c r="H89" s="583"/>
    </row>
    <row r="90" spans="1:8" ht="13">
      <c r="A90" s="485"/>
      <c r="B90" s="559"/>
      <c r="C90" s="577" t="s">
        <v>287</v>
      </c>
      <c r="D90" s="578">
        <f>IF(SUM(F88)&gt;100,100,SUM(F88))</f>
        <v>0</v>
      </c>
      <c r="E90" s="559"/>
      <c r="F90" s="559"/>
      <c r="G90" s="559"/>
      <c r="H90" s="559"/>
    </row>
    <row r="91" spans="1:8" ht="39">
      <c r="A91" s="485"/>
      <c r="B91" s="772" t="s">
        <v>499</v>
      </c>
      <c r="C91" s="517" t="s">
        <v>500</v>
      </c>
      <c r="D91" s="403" t="s">
        <v>302</v>
      </c>
      <c r="E91" s="489"/>
      <c r="F91" s="489">
        <f t="shared" ref="F91:F102" si="9">IF(D91="Si",G91,0)</f>
        <v>20</v>
      </c>
      <c r="G91" s="489">
        <v>20</v>
      </c>
      <c r="H91" s="489"/>
    </row>
    <row r="92" spans="1:8" ht="26">
      <c r="A92" s="516"/>
      <c r="B92" s="722"/>
      <c r="C92" s="518" t="s">
        <v>501</v>
      </c>
      <c r="D92" s="407" t="s">
        <v>302</v>
      </c>
      <c r="E92" s="519"/>
      <c r="F92" s="489">
        <f t="shared" si="9"/>
        <v>10</v>
      </c>
      <c r="G92" s="489">
        <v>10</v>
      </c>
      <c r="H92" s="489">
        <f>IF(SUM(F92:F102)&gt;80,80,SUM(F92:F102))</f>
        <v>80</v>
      </c>
    </row>
    <row r="93" spans="1:8" ht="26">
      <c r="A93" s="485"/>
      <c r="B93" s="722"/>
      <c r="C93" s="511" t="s">
        <v>502</v>
      </c>
      <c r="D93" s="386" t="s">
        <v>609</v>
      </c>
      <c r="E93" s="512"/>
      <c r="F93" s="489">
        <f t="shared" si="9"/>
        <v>0</v>
      </c>
      <c r="G93" s="489">
        <v>10</v>
      </c>
      <c r="H93" s="489"/>
    </row>
    <row r="94" spans="1:8" ht="27.5" customHeight="1">
      <c r="A94" s="485"/>
      <c r="B94" s="722"/>
      <c r="C94" s="517" t="s">
        <v>503</v>
      </c>
      <c r="D94" s="403" t="s">
        <v>302</v>
      </c>
      <c r="E94" s="489"/>
      <c r="F94" s="489">
        <f t="shared" si="9"/>
        <v>10</v>
      </c>
      <c r="G94" s="489">
        <v>10</v>
      </c>
      <c r="H94" s="489"/>
    </row>
    <row r="95" spans="1:8" ht="39">
      <c r="A95" s="485"/>
      <c r="B95" s="722"/>
      <c r="C95" s="518" t="s">
        <v>504</v>
      </c>
      <c r="D95" s="407" t="s">
        <v>609</v>
      </c>
      <c r="E95" s="519"/>
      <c r="F95" s="489">
        <f t="shared" si="9"/>
        <v>0</v>
      </c>
      <c r="G95" s="489">
        <v>10</v>
      </c>
      <c r="H95" s="489"/>
    </row>
    <row r="96" spans="1:8" ht="33.5" customHeight="1">
      <c r="A96" s="485"/>
      <c r="B96" s="722"/>
      <c r="C96" s="518" t="s">
        <v>505</v>
      </c>
      <c r="D96" s="407" t="s">
        <v>302</v>
      </c>
      <c r="E96" s="519"/>
      <c r="F96" s="489">
        <f t="shared" si="9"/>
        <v>10</v>
      </c>
      <c r="G96" s="489">
        <v>10</v>
      </c>
      <c r="H96" s="489"/>
    </row>
    <row r="97" spans="1:8" ht="26">
      <c r="A97" s="485"/>
      <c r="B97" s="722"/>
      <c r="C97" s="517" t="s">
        <v>506</v>
      </c>
      <c r="D97" s="403" t="s">
        <v>302</v>
      </c>
      <c r="E97" s="489"/>
      <c r="F97" s="489">
        <f t="shared" si="9"/>
        <v>10</v>
      </c>
      <c r="G97" s="489">
        <v>10</v>
      </c>
      <c r="H97" s="489"/>
    </row>
    <row r="98" spans="1:8" ht="25.25" customHeight="1">
      <c r="A98" s="485"/>
      <c r="B98" s="722"/>
      <c r="C98" s="518" t="s">
        <v>507</v>
      </c>
      <c r="D98" s="407" t="s">
        <v>302</v>
      </c>
      <c r="E98" s="519"/>
      <c r="F98" s="489">
        <f t="shared" si="9"/>
        <v>10</v>
      </c>
      <c r="G98" s="489">
        <v>10</v>
      </c>
      <c r="H98" s="489"/>
    </row>
    <row r="99" spans="1:8" ht="26">
      <c r="A99" s="485"/>
      <c r="B99" s="722"/>
      <c r="C99" s="511" t="s">
        <v>508</v>
      </c>
      <c r="D99" s="386" t="s">
        <v>302</v>
      </c>
      <c r="E99" s="512"/>
      <c r="F99" s="489">
        <f t="shared" si="9"/>
        <v>10</v>
      </c>
      <c r="G99" s="489">
        <v>10</v>
      </c>
      <c r="H99" s="489"/>
    </row>
    <row r="100" spans="1:8" ht="28">
      <c r="A100" s="485"/>
      <c r="B100" s="722"/>
      <c r="C100" s="513" t="s">
        <v>509</v>
      </c>
      <c r="D100" s="514" t="s">
        <v>302</v>
      </c>
      <c r="E100" s="515"/>
      <c r="F100" s="351">
        <f t="shared" si="9"/>
        <v>10</v>
      </c>
      <c r="G100" s="351">
        <v>10</v>
      </c>
      <c r="H100" s="351"/>
    </row>
    <row r="101" spans="1:8" ht="13">
      <c r="A101" s="485"/>
      <c r="B101" s="722"/>
      <c r="C101" s="511" t="s">
        <v>510</v>
      </c>
      <c r="D101" s="386" t="s">
        <v>302</v>
      </c>
      <c r="E101" s="512"/>
      <c r="F101" s="351">
        <f t="shared" si="9"/>
        <v>10</v>
      </c>
      <c r="G101" s="489">
        <v>10</v>
      </c>
      <c r="H101" s="489"/>
    </row>
    <row r="102" spans="1:8" ht="26">
      <c r="A102" s="485"/>
      <c r="B102" s="722"/>
      <c r="C102" s="511" t="s">
        <v>511</v>
      </c>
      <c r="D102" s="386" t="s">
        <v>302</v>
      </c>
      <c r="E102" s="512"/>
      <c r="F102" s="489">
        <f t="shared" si="9"/>
        <v>10</v>
      </c>
      <c r="G102" s="489">
        <v>10</v>
      </c>
      <c r="H102" s="489"/>
    </row>
    <row r="103" spans="1:8" ht="13">
      <c r="A103" s="485"/>
      <c r="B103" s="499"/>
      <c r="C103" s="500" t="s">
        <v>287</v>
      </c>
      <c r="D103" s="501">
        <f>IFERROR(F91+H92,0)</f>
        <v>100</v>
      </c>
      <c r="E103" s="502"/>
      <c r="F103" s="503"/>
      <c r="G103" s="503"/>
      <c r="H103" s="503"/>
    </row>
    <row r="104" spans="1:8" ht="52">
      <c r="A104" s="485"/>
      <c r="B104" s="772" t="s">
        <v>512</v>
      </c>
      <c r="C104" s="517" t="s">
        <v>513</v>
      </c>
      <c r="D104" s="403" t="s">
        <v>302</v>
      </c>
      <c r="E104" s="489"/>
      <c r="F104" s="489">
        <f t="shared" ref="F104:F108" si="10">IF(D104="Si",G104,0)</f>
        <v>0</v>
      </c>
      <c r="G104" s="489"/>
      <c r="H104" s="489">
        <f>IF(SUM(F105:F108)&gt;100,100,SUM(F105:F108))</f>
        <v>100</v>
      </c>
    </row>
    <row r="105" spans="1:8" ht="39">
      <c r="A105" s="516"/>
      <c r="B105" s="722"/>
      <c r="C105" s="579" t="s">
        <v>514</v>
      </c>
      <c r="D105" s="407" t="s">
        <v>302</v>
      </c>
      <c r="E105" s="519"/>
      <c r="F105" s="489">
        <f t="shared" si="10"/>
        <v>25</v>
      </c>
      <c r="G105" s="489">
        <v>25</v>
      </c>
      <c r="H105" s="489"/>
    </row>
    <row r="106" spans="1:8" ht="26">
      <c r="A106" s="485"/>
      <c r="B106" s="722"/>
      <c r="C106" s="518" t="s">
        <v>515</v>
      </c>
      <c r="D106" s="407" t="s">
        <v>302</v>
      </c>
      <c r="E106" s="519"/>
      <c r="F106" s="489">
        <f t="shared" si="10"/>
        <v>25</v>
      </c>
      <c r="G106" s="489">
        <v>25</v>
      </c>
      <c r="H106" s="489"/>
    </row>
    <row r="107" spans="1:8" ht="65">
      <c r="A107" s="485"/>
      <c r="B107" s="722"/>
      <c r="C107" s="517" t="s">
        <v>516</v>
      </c>
      <c r="D107" s="403" t="s">
        <v>302</v>
      </c>
      <c r="E107" s="489"/>
      <c r="F107" s="489">
        <f t="shared" si="10"/>
        <v>25</v>
      </c>
      <c r="G107" s="489">
        <v>25</v>
      </c>
      <c r="H107" s="489"/>
    </row>
    <row r="108" spans="1:8" ht="26">
      <c r="A108" s="485"/>
      <c r="B108" s="722"/>
      <c r="C108" s="579" t="s">
        <v>517</v>
      </c>
      <c r="D108" s="407" t="s">
        <v>302</v>
      </c>
      <c r="E108" s="519"/>
      <c r="F108" s="489">
        <f t="shared" si="10"/>
        <v>25</v>
      </c>
      <c r="G108" s="489">
        <v>25</v>
      </c>
      <c r="H108" s="489"/>
    </row>
    <row r="109" spans="1:8" ht="14" thickBot="1">
      <c r="A109" s="485"/>
      <c r="B109" s="499"/>
      <c r="C109" s="577" t="s">
        <v>287</v>
      </c>
      <c r="D109" s="501">
        <f>IF(D104="Si",H104,0)</f>
        <v>100</v>
      </c>
      <c r="E109" s="502"/>
      <c r="F109" s="503"/>
      <c r="G109" s="503"/>
      <c r="H109" s="503"/>
    </row>
    <row r="110" spans="1:8" ht="60" customHeight="1">
      <c r="A110" s="584"/>
      <c r="B110" s="774" t="s">
        <v>518</v>
      </c>
      <c r="C110" s="585" t="s">
        <v>519</v>
      </c>
      <c r="D110" s="586"/>
      <c r="E110" s="776" t="s">
        <v>902</v>
      </c>
      <c r="F110" s="581">
        <f t="shared" ref="F110:F112" si="11">G110*D110</f>
        <v>0</v>
      </c>
      <c r="G110" s="581">
        <v>100</v>
      </c>
      <c r="H110" s="583"/>
    </row>
    <row r="111" spans="1:8" ht="39">
      <c r="A111" s="584"/>
      <c r="B111" s="722"/>
      <c r="C111" s="579" t="s">
        <v>520</v>
      </c>
      <c r="D111" s="588"/>
      <c r="E111" s="777"/>
      <c r="F111" s="581">
        <f t="shared" si="11"/>
        <v>0</v>
      </c>
      <c r="G111" s="581">
        <v>70</v>
      </c>
      <c r="H111" s="583"/>
    </row>
    <row r="112" spans="1:8" ht="52">
      <c r="A112" s="584"/>
      <c r="B112" s="722"/>
      <c r="C112" s="589" t="s">
        <v>521</v>
      </c>
      <c r="D112" s="590"/>
      <c r="E112" s="778"/>
      <c r="F112" s="581">
        <f t="shared" si="11"/>
        <v>0</v>
      </c>
      <c r="G112" s="581">
        <v>50</v>
      </c>
      <c r="H112" s="583"/>
    </row>
    <row r="113" spans="1:8" ht="14" thickBot="1">
      <c r="A113" s="485"/>
      <c r="B113" s="559"/>
      <c r="C113" s="577" t="s">
        <v>287</v>
      </c>
      <c r="D113" s="578">
        <f>IFERROR(IF(SUM(D110:D112)&gt;'Datos Institucionales'!D36,0,SUM(F110:F112)/'Datos Institucionales'!D36),0)</f>
        <v>0</v>
      </c>
      <c r="E113" s="559"/>
      <c r="F113" s="591"/>
      <c r="G113" s="591"/>
      <c r="H113" s="591"/>
    </row>
    <row r="114" spans="1:8" ht="26">
      <c r="A114" s="584"/>
      <c r="B114" s="774" t="s">
        <v>522</v>
      </c>
      <c r="C114" s="585" t="s">
        <v>523</v>
      </c>
      <c r="D114" s="514"/>
      <c r="E114" s="587"/>
      <c r="F114" s="581">
        <f>G114*D114</f>
        <v>0</v>
      </c>
      <c r="G114" s="581">
        <v>100</v>
      </c>
      <c r="H114" s="583"/>
    </row>
    <row r="115" spans="1:8" ht="26">
      <c r="A115" s="584"/>
      <c r="B115" s="722"/>
      <c r="C115" s="579" t="s">
        <v>524</v>
      </c>
      <c r="D115" s="514" t="s">
        <v>880</v>
      </c>
      <c r="E115" s="580"/>
      <c r="F115" s="581" t="e">
        <f>D115*G115</f>
        <v>#VALUE!</v>
      </c>
      <c r="G115" s="581">
        <f>SUM(F116:F119)</f>
        <v>100</v>
      </c>
      <c r="H115" s="583"/>
    </row>
    <row r="116" spans="1:8" ht="30.5" customHeight="1">
      <c r="A116" s="584"/>
      <c r="B116" s="722"/>
      <c r="C116" s="592" t="s">
        <v>525</v>
      </c>
      <c r="D116" s="403" t="s">
        <v>302</v>
      </c>
      <c r="E116" s="583"/>
      <c r="F116" s="489">
        <f t="shared" ref="F116:F119" si="12">IF(D116="Si",G116,0)</f>
        <v>25</v>
      </c>
      <c r="G116" s="581">
        <v>25</v>
      </c>
      <c r="H116" s="583"/>
    </row>
    <row r="117" spans="1:8" ht="35.5" customHeight="1">
      <c r="A117" s="584"/>
      <c r="B117" s="722"/>
      <c r="C117" s="593" t="s">
        <v>526</v>
      </c>
      <c r="D117" s="407" t="s">
        <v>302</v>
      </c>
      <c r="E117" s="580"/>
      <c r="F117" s="489">
        <f t="shared" si="12"/>
        <v>25</v>
      </c>
      <c r="G117" s="581">
        <v>25</v>
      </c>
      <c r="H117" s="583"/>
    </row>
    <row r="118" spans="1:8" ht="43.25" customHeight="1">
      <c r="A118" s="584"/>
      <c r="B118" s="722"/>
      <c r="C118" s="593" t="s">
        <v>527</v>
      </c>
      <c r="D118" s="407" t="s">
        <v>302</v>
      </c>
      <c r="E118" s="580"/>
      <c r="F118" s="489">
        <f t="shared" si="12"/>
        <v>25</v>
      </c>
      <c r="G118" s="581">
        <v>25</v>
      </c>
      <c r="H118" s="583"/>
    </row>
    <row r="119" spans="1:8" ht="50.5" customHeight="1">
      <c r="A119" s="584"/>
      <c r="B119" s="722"/>
      <c r="C119" s="594" t="s">
        <v>528</v>
      </c>
      <c r="D119" s="386" t="s">
        <v>302</v>
      </c>
      <c r="E119" s="575"/>
      <c r="F119" s="489">
        <f t="shared" si="12"/>
        <v>25</v>
      </c>
      <c r="G119" s="581">
        <v>25</v>
      </c>
      <c r="H119" s="583"/>
    </row>
    <row r="120" spans="1:8" ht="13">
      <c r="A120" s="595"/>
      <c r="B120" s="559"/>
      <c r="C120" s="577" t="s">
        <v>287</v>
      </c>
      <c r="D120" s="578">
        <f>IFERROR(IF(SUM(D114:D115)&gt;'Datos Institucionales'!D35,0,SUM(F114:F115)/'Datos Institucionales'!D35),0)</f>
        <v>0</v>
      </c>
      <c r="E120" s="559"/>
      <c r="F120" s="591"/>
      <c r="G120" s="591"/>
      <c r="H120" s="591"/>
    </row>
    <row r="121" spans="1:8" ht="39">
      <c r="A121" s="584"/>
      <c r="B121" s="774" t="s">
        <v>529</v>
      </c>
      <c r="C121" s="596" t="s">
        <v>530</v>
      </c>
      <c r="D121" s="403" t="s">
        <v>609</v>
      </c>
      <c r="E121" s="587"/>
      <c r="F121" s="597">
        <f>IF(D121="Si",G121,0)</f>
        <v>0</v>
      </c>
      <c r="G121" s="597">
        <v>20</v>
      </c>
      <c r="H121" s="587"/>
    </row>
    <row r="122" spans="1:8" ht="33" customHeight="1">
      <c r="A122" s="584"/>
      <c r="B122" s="722"/>
      <c r="C122" s="579" t="s">
        <v>531</v>
      </c>
      <c r="D122" s="588"/>
      <c r="E122" s="580"/>
      <c r="F122" s="581">
        <f>IFERROR(IF(F123&gt;0,(G122*(1-F123)),0),0)</f>
        <v>0</v>
      </c>
      <c r="G122" s="581">
        <v>80</v>
      </c>
      <c r="H122" s="583"/>
    </row>
    <row r="123" spans="1:8" ht="39" customHeight="1">
      <c r="A123" s="584"/>
      <c r="B123" s="722"/>
      <c r="C123" s="589" t="s">
        <v>532</v>
      </c>
      <c r="D123" s="590"/>
      <c r="E123" s="575"/>
      <c r="F123" s="581">
        <f>IF(D122&lt;D123,(D122/D123),0)</f>
        <v>0</v>
      </c>
      <c r="G123" s="581"/>
      <c r="H123" s="583"/>
    </row>
    <row r="124" spans="1:8" ht="26">
      <c r="A124" s="584"/>
      <c r="B124" s="722"/>
      <c r="C124" s="598" t="s">
        <v>533</v>
      </c>
      <c r="D124" s="599">
        <f>IFERROR(IF((D122&lt;D123),1- D122/D123,0),0)</f>
        <v>0</v>
      </c>
      <c r="E124" s="583"/>
      <c r="F124" s="581"/>
      <c r="G124" s="581"/>
      <c r="H124" s="583"/>
    </row>
    <row r="125" spans="1:8" ht="13">
      <c r="A125" s="595"/>
      <c r="B125" s="559"/>
      <c r="C125" s="577" t="s">
        <v>287</v>
      </c>
      <c r="D125" s="578">
        <f>IFERROR(SUM(F121:F122),0)</f>
        <v>0</v>
      </c>
      <c r="E125" s="559"/>
      <c r="F125" s="559"/>
      <c r="G125" s="559"/>
      <c r="H125" s="559"/>
    </row>
    <row r="126" spans="1:8" ht="26">
      <c r="A126" s="485"/>
      <c r="B126" s="772" t="s">
        <v>534</v>
      </c>
      <c r="C126" s="511" t="s">
        <v>535</v>
      </c>
      <c r="D126" s="386" t="s">
        <v>302</v>
      </c>
      <c r="E126" s="512"/>
      <c r="F126" s="489">
        <f t="shared" ref="F126:F132" si="13">IF(D126="Si",G126,0)</f>
        <v>20</v>
      </c>
      <c r="G126" s="489">
        <v>20</v>
      </c>
      <c r="H126" s="489">
        <f>IF(SUM(F127:F133)&gt;80,80,SUM(F127:F133))</f>
        <v>80</v>
      </c>
    </row>
    <row r="127" spans="1:8" ht="26">
      <c r="A127" s="516"/>
      <c r="B127" s="722"/>
      <c r="C127" s="517" t="s">
        <v>536</v>
      </c>
      <c r="D127" s="403" t="s">
        <v>302</v>
      </c>
      <c r="E127" s="489"/>
      <c r="F127" s="489">
        <f t="shared" si="13"/>
        <v>20</v>
      </c>
      <c r="G127" s="489">
        <v>20</v>
      </c>
      <c r="H127" s="489"/>
    </row>
    <row r="128" spans="1:8" ht="22.75" customHeight="1">
      <c r="A128" s="516"/>
      <c r="B128" s="722"/>
      <c r="C128" s="518" t="s">
        <v>537</v>
      </c>
      <c r="D128" s="407" t="s">
        <v>302</v>
      </c>
      <c r="E128" s="519"/>
      <c r="F128" s="489">
        <f t="shared" si="13"/>
        <v>20</v>
      </c>
      <c r="G128" s="489">
        <v>20</v>
      </c>
      <c r="H128" s="489"/>
    </row>
    <row r="129" spans="1:8" ht="23.5" customHeight="1">
      <c r="A129" s="516"/>
      <c r="B129" s="722"/>
      <c r="C129" s="517" t="s">
        <v>538</v>
      </c>
      <c r="D129" s="403" t="s">
        <v>302</v>
      </c>
      <c r="E129" s="489"/>
      <c r="F129" s="489">
        <f t="shared" si="13"/>
        <v>20</v>
      </c>
      <c r="G129" s="489">
        <v>20</v>
      </c>
      <c r="H129" s="489"/>
    </row>
    <row r="130" spans="1:8" ht="24.5" customHeight="1">
      <c r="A130" s="516"/>
      <c r="B130" s="722"/>
      <c r="C130" s="518" t="s">
        <v>539</v>
      </c>
      <c r="D130" s="407" t="s">
        <v>302</v>
      </c>
      <c r="E130" s="519"/>
      <c r="F130" s="489">
        <f t="shared" si="13"/>
        <v>20</v>
      </c>
      <c r="G130" s="489">
        <v>20</v>
      </c>
      <c r="H130" s="489"/>
    </row>
    <row r="131" spans="1:8" ht="28">
      <c r="A131" s="600"/>
      <c r="B131" s="722"/>
      <c r="C131" s="601" t="s">
        <v>540</v>
      </c>
      <c r="D131" s="386" t="s">
        <v>609</v>
      </c>
      <c r="E131" s="512"/>
      <c r="F131" s="512">
        <f t="shared" si="13"/>
        <v>0</v>
      </c>
      <c r="G131" s="512">
        <v>20</v>
      </c>
      <c r="H131" s="512"/>
    </row>
    <row r="132" spans="1:8" ht="26">
      <c r="A132" s="516"/>
      <c r="B132" s="722"/>
      <c r="C132" s="511" t="s">
        <v>541</v>
      </c>
      <c r="D132" s="386" t="s">
        <v>302</v>
      </c>
      <c r="E132" s="512"/>
      <c r="F132" s="489">
        <f t="shared" si="13"/>
        <v>20</v>
      </c>
      <c r="G132" s="489">
        <v>20</v>
      </c>
      <c r="H132" s="489"/>
    </row>
    <row r="133" spans="1:8" ht="28.75" customHeight="1">
      <c r="A133" s="516"/>
      <c r="B133" s="486"/>
      <c r="C133" s="531" t="s">
        <v>542</v>
      </c>
      <c r="D133" s="590"/>
      <c r="E133" s="567"/>
      <c r="F133" s="351">
        <f>IF(G133&gt;=0.03,20,0)</f>
        <v>0</v>
      </c>
      <c r="G133" s="351">
        <f>IFERROR(IF(D133&lt;=H133,D133/H133,0),0)</f>
        <v>0</v>
      </c>
      <c r="H133" s="351">
        <f>'Datos Institucionales'!D16+'Datos Institucionales'!D17</f>
        <v>87762</v>
      </c>
    </row>
    <row r="134" spans="1:8" ht="28.5" customHeight="1">
      <c r="A134" s="516"/>
      <c r="B134" s="486"/>
      <c r="C134" s="543" t="s">
        <v>543</v>
      </c>
      <c r="D134" s="574">
        <f>IFERROR(G133,0)</f>
        <v>0</v>
      </c>
      <c r="E134" s="602"/>
      <c r="F134" s="351"/>
      <c r="G134" s="351"/>
      <c r="H134" s="351"/>
    </row>
    <row r="135" spans="1:8" ht="13">
      <c r="A135" s="485"/>
      <c r="B135" s="499"/>
      <c r="C135" s="500" t="s">
        <v>287</v>
      </c>
      <c r="D135" s="501">
        <f>F126+H126</f>
        <v>100</v>
      </c>
      <c r="E135" s="502"/>
      <c r="F135" s="502"/>
      <c r="G135" s="502"/>
      <c r="H135" s="502"/>
    </row>
  </sheetData>
  <mergeCells count="22">
    <mergeCell ref="B126:B132"/>
    <mergeCell ref="B65:B67"/>
    <mergeCell ref="E110:E112"/>
    <mergeCell ref="B110:B112"/>
    <mergeCell ref="B114:B119"/>
    <mergeCell ref="B121:B124"/>
    <mergeCell ref="B91:B102"/>
    <mergeCell ref="B104:B108"/>
    <mergeCell ref="B69:B83"/>
    <mergeCell ref="B85:B86"/>
    <mergeCell ref="B1:C1"/>
    <mergeCell ref="D1:E1"/>
    <mergeCell ref="B3:B12"/>
    <mergeCell ref="B14:B15"/>
    <mergeCell ref="B17:B18"/>
    <mergeCell ref="B21:B29"/>
    <mergeCell ref="B31:B37"/>
    <mergeCell ref="B88:B89"/>
    <mergeCell ref="B39:B42"/>
    <mergeCell ref="B44:B47"/>
    <mergeCell ref="B49:B60"/>
    <mergeCell ref="B62:B63"/>
  </mergeCells>
  <dataValidations count="2">
    <dataValidation type="decimal" operator="greaterThanOrEqual" allowBlank="1" showDropDown="1" showErrorMessage="1" sqref="D17 D37 D62" xr:uid="{00000000-0002-0000-0700-000001000000}">
      <formula1>0</formula1>
    </dataValidation>
    <dataValidation type="decimal" operator="greaterThanOrEqual" allowBlank="1" showDropDown="1" sqref="D44 D66:D67 D85:D86 D88:D89 D110:D112 D114:D115 D122:D124 D133:D134" xr:uid="{00000000-0002-0000-0700-000003000000}">
      <formula1>0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700-000000000000}">
          <x14:formula1>
            <xm:f>'Para desplegables'!$A$2:$A$3</xm:f>
          </x14:formula1>
          <xm:sqref>D42 D65</xm:sqref>
        </x14:dataValidation>
        <x14:dataValidation type="list" allowBlank="1" showErrorMessage="1" xr:uid="{00000000-0002-0000-0700-000002000000}">
          <x14:formula1>
            <xm:f>'Para desplegables'!$A$2:$A$3</xm:f>
          </x14:formula1>
          <xm:sqref>D3:D12 D14:D15 D20:D29 D31:D36 D39:D41 D49:D60 D69:D83 D91:D102 D104:D108 D116:D119 D121 D126:D132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2C4C9"/>
    <outlinePr summaryBelow="0" summaryRight="0"/>
  </sheetPr>
  <dimension ref="A1:J50"/>
  <sheetViews>
    <sheetView showGridLines="0" zoomScaleNormal="100" workbookViewId="0">
      <pane ySplit="2" topLeftCell="A3" activePane="bottomLeft" state="frozen"/>
      <selection pane="bottomLeft" activeCell="D49" sqref="D49"/>
    </sheetView>
  </sheetViews>
  <sheetFormatPr baseColWidth="10" defaultColWidth="12.5" defaultRowHeight="15.75" customHeight="1"/>
  <cols>
    <col min="1" max="1" width="3" style="656" customWidth="1"/>
    <col min="2" max="2" width="14.33203125" style="656" customWidth="1"/>
    <col min="3" max="3" width="55.5" style="656" customWidth="1"/>
    <col min="4" max="4" width="16.5" style="696" customWidth="1"/>
    <col min="5" max="5" width="64.5" style="656" customWidth="1"/>
    <col min="6" max="9" width="0" style="656" hidden="1" customWidth="1"/>
    <col min="10" max="16384" width="12.5" style="656"/>
  </cols>
  <sheetData>
    <row r="1" spans="1:10" ht="65.25" customHeight="1">
      <c r="A1" s="653"/>
      <c r="B1" s="782"/>
      <c r="C1" s="780"/>
      <c r="D1" s="783" t="s">
        <v>544</v>
      </c>
      <c r="E1" s="780"/>
      <c r="F1" s="654"/>
      <c r="G1" s="654"/>
      <c r="H1" s="655"/>
      <c r="I1" s="655"/>
    </row>
    <row r="2" spans="1:10" ht="13">
      <c r="A2" s="653"/>
      <c r="B2" s="359" t="s">
        <v>47</v>
      </c>
      <c r="C2" s="359" t="s">
        <v>175</v>
      </c>
      <c r="D2" s="372" t="s">
        <v>176</v>
      </c>
      <c r="E2" s="359" t="s">
        <v>177</v>
      </c>
      <c r="F2" s="657" t="s">
        <v>277</v>
      </c>
      <c r="G2" s="657" t="s">
        <v>278</v>
      </c>
      <c r="H2" s="657" t="s">
        <v>349</v>
      </c>
      <c r="I2" s="657"/>
    </row>
    <row r="3" spans="1:10" ht="121.25" customHeight="1">
      <c r="A3" s="653"/>
      <c r="B3" s="779" t="s">
        <v>545</v>
      </c>
      <c r="C3" s="651" t="s">
        <v>546</v>
      </c>
      <c r="D3" s="386" t="s">
        <v>302</v>
      </c>
      <c r="E3" s="658" t="s">
        <v>861</v>
      </c>
      <c r="F3" s="659">
        <f t="shared" ref="F3:F6" si="0">IF(D3="Si",G3,0)</f>
        <v>20</v>
      </c>
      <c r="G3" s="659">
        <v>20</v>
      </c>
      <c r="H3" s="659"/>
      <c r="I3" s="659"/>
    </row>
    <row r="4" spans="1:10" ht="52">
      <c r="A4" s="653"/>
      <c r="B4" s="780"/>
      <c r="C4" s="651" t="s">
        <v>547</v>
      </c>
      <c r="D4" s="386" t="s">
        <v>302</v>
      </c>
      <c r="E4" s="719" t="s">
        <v>862</v>
      </c>
      <c r="F4" s="659">
        <f t="shared" si="0"/>
        <v>20</v>
      </c>
      <c r="G4" s="659">
        <v>20</v>
      </c>
      <c r="H4" s="659"/>
      <c r="I4" s="659"/>
    </row>
    <row r="5" spans="1:10" ht="39.5" customHeight="1">
      <c r="A5" s="653"/>
      <c r="B5" s="780"/>
      <c r="C5" s="651" t="s">
        <v>548</v>
      </c>
      <c r="D5" s="386" t="s">
        <v>302</v>
      </c>
      <c r="E5" s="658" t="s">
        <v>863</v>
      </c>
      <c r="F5" s="661">
        <f t="shared" si="0"/>
        <v>10</v>
      </c>
      <c r="G5" s="659">
        <v>10</v>
      </c>
      <c r="H5" s="659"/>
      <c r="I5" s="659"/>
    </row>
    <row r="6" spans="1:10" ht="39">
      <c r="A6" s="653"/>
      <c r="B6" s="780"/>
      <c r="C6" s="649" t="s">
        <v>549</v>
      </c>
      <c r="D6" s="403" t="s">
        <v>302</v>
      </c>
      <c r="E6" s="720" t="s">
        <v>864</v>
      </c>
      <c r="F6" s="663">
        <f t="shared" si="0"/>
        <v>10</v>
      </c>
      <c r="G6" s="663">
        <v>10</v>
      </c>
      <c r="H6" s="663"/>
      <c r="I6" s="663"/>
    </row>
    <row r="7" spans="1:10" ht="115.75" customHeight="1">
      <c r="A7" s="653"/>
      <c r="B7" s="780"/>
      <c r="C7" s="684" t="s">
        <v>550</v>
      </c>
      <c r="D7" s="407">
        <v>7320</v>
      </c>
      <c r="E7" s="693" t="s">
        <v>865</v>
      </c>
      <c r="F7" s="663">
        <f>IF(H7&gt;0.5,G7,H7*G7*2)</f>
        <v>7.3567839195979898</v>
      </c>
      <c r="G7" s="663">
        <v>40</v>
      </c>
      <c r="H7" s="663">
        <f>IF(D7&gt;'Datos Institucionales'!D18,0,D7/'Datos Institucionales'!D18)</f>
        <v>9.1959798994974876E-2</v>
      </c>
      <c r="I7" s="663"/>
    </row>
    <row r="8" spans="1:10" ht="14" thickBot="1">
      <c r="A8" s="653"/>
      <c r="B8" s="647"/>
      <c r="C8" s="647" t="s">
        <v>287</v>
      </c>
      <c r="D8" s="694">
        <f>IFERROR(SUM(F3:F7),0)</f>
        <v>67.356783919597987</v>
      </c>
      <c r="E8" s="665"/>
      <c r="F8" s="665"/>
      <c r="G8" s="665"/>
      <c r="H8" s="665"/>
      <c r="I8" s="666"/>
    </row>
    <row r="9" spans="1:10" ht="117">
      <c r="A9" s="653"/>
      <c r="B9" s="779" t="s">
        <v>551</v>
      </c>
      <c r="C9" s="649" t="s">
        <v>552</v>
      </c>
      <c r="D9" s="403" t="s">
        <v>302</v>
      </c>
      <c r="E9" s="720" t="s">
        <v>866</v>
      </c>
      <c r="F9" s="663">
        <f t="shared" ref="F9:F10" si="1">IF(D9="Si",G9,0)</f>
        <v>70</v>
      </c>
      <c r="G9" s="663">
        <v>70</v>
      </c>
      <c r="H9" s="663"/>
      <c r="I9" s="663">
        <f t="shared" ref="I9:I10" si="2">G9*(5.53/3)%</f>
        <v>1.2903333333333336</v>
      </c>
    </row>
    <row r="10" spans="1:10" ht="39">
      <c r="A10" s="653"/>
      <c r="B10" s="780"/>
      <c r="C10" s="650" t="s">
        <v>553</v>
      </c>
      <c r="D10" s="407" t="s">
        <v>302</v>
      </c>
      <c r="E10" s="693" t="s">
        <v>867</v>
      </c>
      <c r="F10" s="663">
        <f t="shared" si="1"/>
        <v>30</v>
      </c>
      <c r="G10" s="663">
        <v>30</v>
      </c>
      <c r="H10" s="663"/>
      <c r="I10" s="663">
        <f t="shared" si="2"/>
        <v>0.55300000000000005</v>
      </c>
    </row>
    <row r="11" spans="1:10" ht="14" thickBot="1">
      <c r="A11" s="653" t="s">
        <v>150</v>
      </c>
      <c r="B11" s="647"/>
      <c r="C11" s="647" t="s">
        <v>287</v>
      </c>
      <c r="D11" s="694">
        <f>IFERROR(SUM(F9:F10),0)</f>
        <v>100</v>
      </c>
      <c r="E11" s="665"/>
      <c r="F11" s="665"/>
      <c r="G11" s="665"/>
      <c r="H11" s="665"/>
      <c r="I11" s="666"/>
    </row>
    <row r="12" spans="1:10" ht="65">
      <c r="A12" s="653"/>
      <c r="B12" s="648" t="s">
        <v>554</v>
      </c>
      <c r="C12" s="649" t="s">
        <v>555</v>
      </c>
      <c r="D12" s="403" t="s">
        <v>302</v>
      </c>
      <c r="E12" s="720" t="s">
        <v>868</v>
      </c>
      <c r="F12" s="663">
        <f>IF(D12="Si",G12,0)</f>
        <v>100</v>
      </c>
      <c r="G12" s="663">
        <v>100</v>
      </c>
      <c r="H12" s="663"/>
      <c r="I12" s="663"/>
    </row>
    <row r="13" spans="1:10" ht="14" thickBot="1">
      <c r="A13" s="653"/>
      <c r="B13" s="647"/>
      <c r="C13" s="647" t="s">
        <v>287</v>
      </c>
      <c r="D13" s="694">
        <f>IFERROR(F12,0)</f>
        <v>100</v>
      </c>
      <c r="E13" s="665"/>
      <c r="F13" s="665"/>
      <c r="G13" s="665"/>
      <c r="H13" s="665"/>
      <c r="I13" s="666"/>
    </row>
    <row r="14" spans="1:10" ht="30" customHeight="1">
      <c r="A14" s="653"/>
      <c r="B14" s="779" t="s">
        <v>556</v>
      </c>
      <c r="C14" s="649" t="s">
        <v>557</v>
      </c>
      <c r="D14" s="403">
        <v>90</v>
      </c>
      <c r="E14" s="662"/>
      <c r="F14" s="663">
        <f>IF(D14&gt;'Datos Institucionales'!D25,0,IF(H14&gt;0.5,G14,IF(H14&lt;0.1,0,2*H14*G14)))</f>
        <v>50</v>
      </c>
      <c r="G14" s="663">
        <v>50</v>
      </c>
      <c r="H14" s="663">
        <f>D14/'Datos Institucionales'!D25</f>
        <v>0.79646017699115046</v>
      </c>
      <c r="I14" s="663">
        <f t="shared" ref="I14:I15" si="3">G14*(5.53/3)%</f>
        <v>0.92166666666666686</v>
      </c>
    </row>
    <row r="15" spans="1:10" ht="31.25" customHeight="1">
      <c r="A15" s="653"/>
      <c r="B15" s="780"/>
      <c r="C15" s="650" t="s">
        <v>558</v>
      </c>
      <c r="D15" s="407">
        <v>70</v>
      </c>
      <c r="E15" s="664"/>
      <c r="F15" s="663">
        <f>IF(D15&gt;'Datos Institucionales'!D23,0, IF(H15&gt;0.5,G15,IF(H15&lt;0.1,0,2*H15*G15)))</f>
        <v>0</v>
      </c>
      <c r="G15" s="663">
        <v>50</v>
      </c>
      <c r="H15" s="663">
        <f>D15/'Datos Institucionales'!D23</f>
        <v>1.6994416120417577E-2</v>
      </c>
      <c r="I15" s="663">
        <f t="shared" si="3"/>
        <v>0.92166666666666686</v>
      </c>
    </row>
    <row r="16" spans="1:10" ht="14" thickBot="1">
      <c r="A16" s="653"/>
      <c r="B16" s="647"/>
      <c r="C16" s="647" t="s">
        <v>287</v>
      </c>
      <c r="D16" s="694">
        <f>IFERROR(SUM(F14:F15),0)</f>
        <v>50</v>
      </c>
      <c r="E16" s="665"/>
      <c r="F16" s="665"/>
      <c r="G16" s="665"/>
      <c r="H16" s="665"/>
      <c r="I16" s="666"/>
      <c r="J16" s="698"/>
    </row>
    <row r="17" spans="1:9" ht="104">
      <c r="A17" s="653"/>
      <c r="B17" s="779" t="s">
        <v>559</v>
      </c>
      <c r="C17" s="651" t="s">
        <v>560</v>
      </c>
      <c r="D17" s="386" t="s">
        <v>302</v>
      </c>
      <c r="E17" s="658" t="s">
        <v>869</v>
      </c>
      <c r="F17" s="663">
        <f t="shared" ref="F17:F19" si="4">IF(D17="Si",G17,0)</f>
        <v>30</v>
      </c>
      <c r="G17" s="663">
        <v>30</v>
      </c>
      <c r="H17" s="663"/>
      <c r="I17" s="663"/>
    </row>
    <row r="18" spans="1:9" ht="69.5" customHeight="1">
      <c r="A18" s="653"/>
      <c r="B18" s="780"/>
      <c r="C18" s="651" t="s">
        <v>561</v>
      </c>
      <c r="D18" s="386" t="s">
        <v>302</v>
      </c>
      <c r="E18" s="658" t="s">
        <v>870</v>
      </c>
      <c r="F18" s="663">
        <f t="shared" si="4"/>
        <v>35</v>
      </c>
      <c r="G18" s="663">
        <v>35</v>
      </c>
      <c r="H18" s="663"/>
      <c r="I18" s="663"/>
    </row>
    <row r="19" spans="1:9" ht="39">
      <c r="A19" s="653"/>
      <c r="B19" s="780"/>
      <c r="C19" s="649" t="s">
        <v>562</v>
      </c>
      <c r="D19" s="403" t="s">
        <v>302</v>
      </c>
      <c r="E19" s="720" t="s">
        <v>871</v>
      </c>
      <c r="F19" s="663">
        <f t="shared" si="4"/>
        <v>35</v>
      </c>
      <c r="G19" s="663">
        <v>35</v>
      </c>
      <c r="H19" s="663"/>
      <c r="I19" s="663"/>
    </row>
    <row r="20" spans="1:9" ht="14" thickBot="1">
      <c r="A20" s="653"/>
      <c r="B20" s="647"/>
      <c r="C20" s="647" t="s">
        <v>287</v>
      </c>
      <c r="D20" s="694">
        <f>IFERROR(SUM(F17:F19),0)</f>
        <v>100</v>
      </c>
      <c r="E20" s="665"/>
      <c r="F20" s="665"/>
      <c r="G20" s="665"/>
      <c r="H20" s="665"/>
      <c r="I20" s="666"/>
    </row>
    <row r="21" spans="1:9" ht="35.5" customHeight="1">
      <c r="A21" s="653"/>
      <c r="B21" s="779" t="s">
        <v>563</v>
      </c>
      <c r="C21" s="649" t="s">
        <v>564</v>
      </c>
      <c r="D21" s="403" t="s">
        <v>302</v>
      </c>
      <c r="E21" s="658" t="s">
        <v>872</v>
      </c>
      <c r="F21" s="663">
        <f t="shared" ref="F21:F29" si="5">IF(D21="Si",G21,0)</f>
        <v>20</v>
      </c>
      <c r="G21" s="663">
        <v>20</v>
      </c>
      <c r="H21" s="663">
        <f>IF(SUM(F21:F24)&gt;60, 60,SUM(F21:F24))</f>
        <v>60</v>
      </c>
      <c r="I21" s="663"/>
    </row>
    <row r="22" spans="1:9" ht="39">
      <c r="A22" s="667"/>
      <c r="B22" s="780"/>
      <c r="C22" s="650" t="s">
        <v>565</v>
      </c>
      <c r="D22" s="407" t="s">
        <v>302</v>
      </c>
      <c r="E22" s="658" t="s">
        <v>873</v>
      </c>
      <c r="F22" s="663">
        <f t="shared" si="5"/>
        <v>20</v>
      </c>
      <c r="G22" s="663">
        <v>20</v>
      </c>
      <c r="H22" s="663"/>
      <c r="I22" s="663"/>
    </row>
    <row r="23" spans="1:9" ht="39">
      <c r="A23" s="653"/>
      <c r="B23" s="780"/>
      <c r="C23" s="649" t="s">
        <v>566</v>
      </c>
      <c r="D23" s="697" t="s">
        <v>302</v>
      </c>
      <c r="E23" s="693" t="s">
        <v>874</v>
      </c>
      <c r="F23" s="663">
        <f t="shared" si="5"/>
        <v>20</v>
      </c>
      <c r="G23" s="663">
        <v>20</v>
      </c>
      <c r="H23" s="663"/>
      <c r="I23" s="663"/>
    </row>
    <row r="24" spans="1:9" ht="26">
      <c r="A24" s="653"/>
      <c r="B24" s="780"/>
      <c r="C24" s="650" t="s">
        <v>567</v>
      </c>
      <c r="D24" s="407" t="s">
        <v>302</v>
      </c>
      <c r="E24" s="693" t="s">
        <v>875</v>
      </c>
      <c r="F24" s="663">
        <f t="shared" si="5"/>
        <v>20</v>
      </c>
      <c r="G24" s="663">
        <v>20</v>
      </c>
      <c r="H24" s="663"/>
      <c r="I24" s="663"/>
    </row>
    <row r="25" spans="1:9" ht="26">
      <c r="A25" s="653"/>
      <c r="B25" s="780"/>
      <c r="C25" s="651" t="s">
        <v>568</v>
      </c>
      <c r="D25" s="386" t="s">
        <v>302</v>
      </c>
      <c r="E25" s="664"/>
      <c r="F25" s="668">
        <f t="shared" si="5"/>
        <v>10</v>
      </c>
      <c r="G25" s="663">
        <v>10</v>
      </c>
      <c r="H25" s="663">
        <f>IF(SUM(F25:F28)&gt;20, 20,SUM(F25:F28))</f>
        <v>20</v>
      </c>
      <c r="I25" s="663"/>
    </row>
    <row r="26" spans="1:9" ht="26">
      <c r="A26" s="653"/>
      <c r="B26" s="780"/>
      <c r="C26" s="651" t="s">
        <v>569</v>
      </c>
      <c r="D26" s="386" t="s">
        <v>302</v>
      </c>
      <c r="E26" s="664"/>
      <c r="F26" s="663">
        <f t="shared" si="5"/>
        <v>10</v>
      </c>
      <c r="G26" s="663">
        <v>10</v>
      </c>
      <c r="H26" s="663"/>
      <c r="I26" s="663"/>
    </row>
    <row r="27" spans="1:9" ht="26">
      <c r="A27" s="653"/>
      <c r="B27" s="780"/>
      <c r="C27" s="651" t="s">
        <v>570</v>
      </c>
      <c r="D27" s="386" t="s">
        <v>302</v>
      </c>
      <c r="E27" s="664"/>
      <c r="F27" s="663">
        <f t="shared" si="5"/>
        <v>10</v>
      </c>
      <c r="G27" s="663">
        <v>10</v>
      </c>
      <c r="H27" s="663"/>
      <c r="I27" s="663"/>
    </row>
    <row r="28" spans="1:9" ht="26">
      <c r="A28" s="653"/>
      <c r="B28" s="780"/>
      <c r="C28" s="651" t="s">
        <v>571</v>
      </c>
      <c r="D28" s="386" t="s">
        <v>302</v>
      </c>
      <c r="E28" s="664"/>
      <c r="F28" s="663">
        <f t="shared" si="5"/>
        <v>10</v>
      </c>
      <c r="G28" s="663">
        <v>10</v>
      </c>
      <c r="H28" s="663"/>
      <c r="I28" s="663"/>
    </row>
    <row r="29" spans="1:9" ht="41.5" customHeight="1">
      <c r="A29" s="653"/>
      <c r="B29" s="780"/>
      <c r="C29" s="651" t="s">
        <v>572</v>
      </c>
      <c r="D29" s="386" t="s">
        <v>302</v>
      </c>
      <c r="E29" s="664"/>
      <c r="F29" s="663">
        <f t="shared" si="5"/>
        <v>40</v>
      </c>
      <c r="G29" s="663">
        <v>40</v>
      </c>
      <c r="H29" s="663"/>
      <c r="I29" s="663"/>
    </row>
    <row r="30" spans="1:9" ht="14" thickBot="1">
      <c r="A30" s="653"/>
      <c r="B30" s="647"/>
      <c r="C30" s="647" t="s">
        <v>287</v>
      </c>
      <c r="D30" s="694">
        <f>IF((F29+H21+H25)&gt;100,100,(F29+H21+H25))</f>
        <v>100</v>
      </c>
      <c r="E30" s="665"/>
      <c r="F30" s="665"/>
      <c r="G30" s="665"/>
      <c r="H30" s="665"/>
      <c r="I30" s="666"/>
    </row>
    <row r="31" spans="1:9" ht="39">
      <c r="A31" s="653"/>
      <c r="B31" s="779" t="s">
        <v>573</v>
      </c>
      <c r="C31" s="649" t="s">
        <v>574</v>
      </c>
      <c r="D31" s="403" t="s">
        <v>302</v>
      </c>
      <c r="E31" s="720" t="s">
        <v>876</v>
      </c>
      <c r="F31" s="663">
        <f t="shared" ref="F31:F33" si="6">IF(D31="Si",G31,0)</f>
        <v>20</v>
      </c>
      <c r="G31" s="663">
        <v>20</v>
      </c>
      <c r="H31" s="663"/>
      <c r="I31" s="663"/>
    </row>
    <row r="32" spans="1:9" ht="39">
      <c r="A32" s="667"/>
      <c r="B32" s="780"/>
      <c r="C32" s="650" t="s">
        <v>575</v>
      </c>
      <c r="D32" s="407" t="s">
        <v>302</v>
      </c>
      <c r="E32" s="693" t="s">
        <v>877</v>
      </c>
      <c r="F32" s="663">
        <f t="shared" si="6"/>
        <v>40</v>
      </c>
      <c r="G32" s="663">
        <v>40</v>
      </c>
      <c r="H32" s="663"/>
      <c r="I32" s="663"/>
    </row>
    <row r="33" spans="1:10" ht="50.5" customHeight="1">
      <c r="A33" s="653"/>
      <c r="B33" s="780"/>
      <c r="C33" s="651" t="s">
        <v>576</v>
      </c>
      <c r="D33" s="386" t="s">
        <v>302</v>
      </c>
      <c r="E33" s="658" t="s">
        <v>878</v>
      </c>
      <c r="F33" s="663">
        <f t="shared" si="6"/>
        <v>40</v>
      </c>
      <c r="G33" s="663">
        <v>40</v>
      </c>
      <c r="H33" s="663"/>
      <c r="I33" s="663"/>
    </row>
    <row r="34" spans="1:10" ht="14" thickBot="1">
      <c r="A34" s="653"/>
      <c r="B34" s="647"/>
      <c r="C34" s="647" t="s">
        <v>287</v>
      </c>
      <c r="D34" s="694">
        <f>SUM(F31:F33)</f>
        <v>100</v>
      </c>
      <c r="E34" s="665"/>
      <c r="F34" s="665"/>
      <c r="G34" s="665"/>
      <c r="H34" s="665"/>
      <c r="I34" s="666"/>
    </row>
    <row r="35" spans="1:10" ht="78.5" customHeight="1">
      <c r="A35" s="653"/>
      <c r="B35" s="648" t="s">
        <v>577</v>
      </c>
      <c r="C35" s="686" t="s">
        <v>578</v>
      </c>
      <c r="D35" s="386" t="s">
        <v>302</v>
      </c>
      <c r="E35" s="658" t="s">
        <v>879</v>
      </c>
      <c r="F35" s="669">
        <f>IF(D35="Si",G35,0)</f>
        <v>100</v>
      </c>
      <c r="G35" s="663">
        <v>100</v>
      </c>
      <c r="H35" s="670"/>
      <c r="I35" s="663"/>
    </row>
    <row r="36" spans="1:10" ht="20.25" customHeight="1" thickBot="1">
      <c r="A36" s="653"/>
      <c r="B36" s="647"/>
      <c r="C36" s="647" t="s">
        <v>287</v>
      </c>
      <c r="D36" s="694">
        <f>F35</f>
        <v>100</v>
      </c>
      <c r="E36" s="665"/>
      <c r="F36" s="665"/>
      <c r="G36" s="665"/>
      <c r="H36" s="665"/>
      <c r="I36" s="666"/>
    </row>
    <row r="37" spans="1:10" ht="37.25" customHeight="1">
      <c r="A37" s="653"/>
      <c r="B37" s="779" t="s">
        <v>579</v>
      </c>
      <c r="C37" s="651" t="s">
        <v>580</v>
      </c>
      <c r="D37" s="386" t="s">
        <v>302</v>
      </c>
      <c r="E37" s="660"/>
      <c r="F37" s="668">
        <f>IF(D37="Si",G37,0)</f>
        <v>15</v>
      </c>
      <c r="G37" s="663">
        <v>15</v>
      </c>
      <c r="H37" s="670"/>
      <c r="I37" s="663"/>
    </row>
    <row r="38" spans="1:10" ht="30.5" customHeight="1">
      <c r="A38" s="653"/>
      <c r="B38" s="780"/>
      <c r="C38" s="651" t="s">
        <v>581</v>
      </c>
      <c r="D38" s="603">
        <v>651.98149999999998</v>
      </c>
      <c r="E38" s="660"/>
      <c r="F38" s="663">
        <f>IF(D38&gt;=G38,50,0)</f>
        <v>0</v>
      </c>
      <c r="G38" s="671">
        <v>464996</v>
      </c>
      <c r="H38" s="670">
        <f t="shared" ref="H38:H39" si="7">2.55*F38/100</f>
        <v>0</v>
      </c>
      <c r="I38" s="663"/>
    </row>
    <row r="39" spans="1:10" ht="31.75" customHeight="1">
      <c r="A39" s="672"/>
      <c r="B39" s="780"/>
      <c r="C39" s="673" t="s">
        <v>582</v>
      </c>
      <c r="D39" s="604">
        <v>467</v>
      </c>
      <c r="E39" s="664"/>
      <c r="F39" s="663">
        <f>IF(D39&gt;=G39,15,0)</f>
        <v>0</v>
      </c>
      <c r="G39" s="671">
        <v>464996</v>
      </c>
      <c r="H39" s="670">
        <f t="shared" si="7"/>
        <v>0</v>
      </c>
      <c r="I39" s="663"/>
    </row>
    <row r="40" spans="1:10" ht="26.5" customHeight="1">
      <c r="A40" s="653"/>
      <c r="B40" s="780"/>
      <c r="C40" s="674" t="s">
        <v>583</v>
      </c>
      <c r="D40" s="605">
        <v>5915</v>
      </c>
      <c r="E40" s="664"/>
      <c r="F40" s="675"/>
      <c r="G40" s="668">
        <f>IFERROR(IF(D38&lt;=D40,(D40/D38),0),0)</f>
        <v>9.0723433103546647</v>
      </c>
      <c r="H40" s="676" cm="1">
        <f t="array" ref="H40">_xlfn.IFS(G40&lt;15,20,G40&lt;=20,20-((G40-15)*4),G40&gt;20,0)</f>
        <v>20</v>
      </c>
      <c r="I40" s="663"/>
    </row>
    <row r="41" spans="1:10" ht="20.25" customHeight="1">
      <c r="A41" s="653"/>
      <c r="B41" s="780"/>
      <c r="C41" s="677" t="s">
        <v>584</v>
      </c>
      <c r="D41" s="606">
        <f>G40</f>
        <v>9.0723433103546647</v>
      </c>
      <c r="E41" s="664"/>
      <c r="F41" s="678">
        <f>_xlfn.IFS(D41=0,0,D41&gt;20,0,D41&lt;=15,20,D41&lt;=20,H40)</f>
        <v>20</v>
      </c>
      <c r="G41" s="679"/>
      <c r="H41" s="676">
        <f>2.55*F41/100</f>
        <v>0.51</v>
      </c>
      <c r="I41" s="663"/>
      <c r="J41" s="698"/>
    </row>
    <row r="42" spans="1:10" ht="13">
      <c r="A42" s="653"/>
      <c r="B42" s="647"/>
      <c r="C42" s="647" t="s">
        <v>287</v>
      </c>
      <c r="D42" s="694">
        <f>SUM(F37:F41)</f>
        <v>35</v>
      </c>
      <c r="E42" s="665"/>
      <c r="F42" s="665"/>
      <c r="G42" s="665"/>
      <c r="H42" s="665"/>
      <c r="I42" s="666"/>
    </row>
    <row r="43" spans="1:10" ht="39">
      <c r="A43" s="680"/>
      <c r="B43" s="781" t="s">
        <v>585</v>
      </c>
      <c r="C43" s="681" t="s">
        <v>586</v>
      </c>
      <c r="D43" s="403" t="s">
        <v>302</v>
      </c>
      <c r="E43" s="682"/>
      <c r="F43" s="663">
        <f>IF(D43="Si",G43,0)</f>
        <v>20</v>
      </c>
      <c r="G43" s="683">
        <v>20</v>
      </c>
      <c r="H43" s="683"/>
      <c r="I43" s="678"/>
    </row>
    <row r="44" spans="1:10" ht="39">
      <c r="A44" s="680"/>
      <c r="B44" s="780"/>
      <c r="C44" s="684" t="s">
        <v>587</v>
      </c>
      <c r="D44" s="607">
        <v>0.95</v>
      </c>
      <c r="E44" s="685"/>
      <c r="F44" s="678">
        <f>IF(D43="Si",IF(D44&gt;=60%,G44,0),0)</f>
        <v>50</v>
      </c>
      <c r="G44" s="678">
        <v>50</v>
      </c>
      <c r="H44" s="678"/>
      <c r="I44" s="678"/>
    </row>
    <row r="45" spans="1:10" ht="39">
      <c r="A45" s="680"/>
      <c r="B45" s="780"/>
      <c r="C45" s="686" t="s">
        <v>588</v>
      </c>
      <c r="D45" s="386" t="s">
        <v>302</v>
      </c>
      <c r="E45" s="687"/>
      <c r="F45" s="663">
        <f>IF(D45="Si",G45,0)</f>
        <v>30</v>
      </c>
      <c r="G45" s="678">
        <v>30</v>
      </c>
      <c r="H45" s="678"/>
      <c r="I45" s="678"/>
    </row>
    <row r="46" spans="1:10" ht="13">
      <c r="A46" s="653"/>
      <c r="B46" s="688"/>
      <c r="C46" s="689" t="s">
        <v>287</v>
      </c>
      <c r="D46" s="695">
        <f>SUM(F43:F45)</f>
        <v>100</v>
      </c>
      <c r="E46" s="688"/>
      <c r="F46" s="688"/>
      <c r="G46" s="688"/>
      <c r="H46" s="688"/>
      <c r="I46" s="690"/>
    </row>
    <row r="47" spans="1:10" ht="39">
      <c r="A47" s="680"/>
      <c r="B47" s="652" t="s">
        <v>589</v>
      </c>
      <c r="C47" s="691" t="s">
        <v>590</v>
      </c>
      <c r="D47" s="572">
        <v>7536</v>
      </c>
      <c r="E47" s="692"/>
      <c r="F47" s="678">
        <f>IF(G47&gt;100,100,G47)</f>
        <v>0</v>
      </c>
      <c r="G47" s="678">
        <f>IF(H47&gt;1,0,(H47*333.34))</f>
        <v>0</v>
      </c>
      <c r="H47" s="683">
        <f>IFERROR(D47/('Datos Institucionales'!D27+'Datos Institucionales'!D29),0)</f>
        <v>46.807453416149066</v>
      </c>
      <c r="I47" s="678"/>
      <c r="J47" s="698"/>
    </row>
    <row r="48" spans="1:10" ht="13">
      <c r="A48" s="653"/>
      <c r="B48" s="688"/>
      <c r="C48" s="689" t="s">
        <v>287</v>
      </c>
      <c r="D48" s="695">
        <f>IFERROR(SUM(F47),0)</f>
        <v>0</v>
      </c>
      <c r="E48" s="688"/>
      <c r="F48" s="688"/>
      <c r="G48" s="688"/>
      <c r="H48" s="688"/>
      <c r="I48" s="690"/>
    </row>
    <row r="49" spans="1:10" ht="26">
      <c r="A49" s="653"/>
      <c r="B49" s="652" t="s">
        <v>591</v>
      </c>
      <c r="C49" s="691" t="s">
        <v>592</v>
      </c>
      <c r="D49" s="572">
        <v>6462</v>
      </c>
      <c r="E49" s="692"/>
      <c r="F49" s="678">
        <f>IF(H49&gt;1,0,IF(H49&gt;0.8,100,H49*G49))</f>
        <v>0</v>
      </c>
      <c r="G49" s="678">
        <v>125</v>
      </c>
      <c r="H49" s="678">
        <f>IF(D49='Datos Institucionales'!D27,IFERROR((D49/('Datos Institucionales'!D28+'Datos Institucionales'!D29+D49)),0),0)</f>
        <v>0</v>
      </c>
      <c r="I49" s="678"/>
      <c r="J49" s="698"/>
    </row>
    <row r="50" spans="1:10" ht="13">
      <c r="A50" s="653"/>
      <c r="B50" s="688"/>
      <c r="C50" s="689" t="s">
        <v>287</v>
      </c>
      <c r="D50" s="695">
        <f>IFERROR(SUM(F49),0)</f>
        <v>0</v>
      </c>
      <c r="E50" s="688"/>
      <c r="F50" s="688"/>
      <c r="G50" s="688"/>
      <c r="H50" s="688"/>
      <c r="I50" s="690"/>
    </row>
  </sheetData>
  <mergeCells count="10">
    <mergeCell ref="B31:B33"/>
    <mergeCell ref="B37:B41"/>
    <mergeCell ref="B43:B45"/>
    <mergeCell ref="B1:C1"/>
    <mergeCell ref="D1:E1"/>
    <mergeCell ref="B3:B7"/>
    <mergeCell ref="B9:B10"/>
    <mergeCell ref="B14:B15"/>
    <mergeCell ref="B17:B19"/>
    <mergeCell ref="B21:B29"/>
  </mergeCells>
  <dataValidations count="5">
    <dataValidation type="decimal" operator="greaterThan" allowBlank="1" showDropDown="1" showInputMessage="1" showErrorMessage="1" prompt="Ingrese el número de sueldo mínimo que se le es pagado a los colaboradores subcontratados" sqref="D39" xr:uid="{00000000-0002-0000-0800-000000000000}">
      <formula1>0</formula1>
    </dataValidation>
    <dataValidation type="decimal" operator="greaterThanOrEqual" allowBlank="1" showDropDown="1" showErrorMessage="1" sqref="D15" xr:uid="{00000000-0002-0000-0800-000001000000}">
      <formula1>0</formula1>
    </dataValidation>
    <dataValidation type="decimal" operator="greaterThan" allowBlank="1" showDropDown="1" showInputMessage="1" showErrorMessage="1" prompt="Ingrese el sueldo máximo del los colaboradores subcontratados" sqref="D40" xr:uid="{00000000-0002-0000-0800-000004000000}">
      <formula1>0</formula1>
    </dataValidation>
    <dataValidation type="decimal" operator="greaterThanOrEqual" allowBlank="1" showDropDown="1" sqref="D14 D47 D49" xr:uid="{00000000-0002-0000-0800-000005000000}">
      <formula1>0</formula1>
    </dataValidation>
    <dataValidation type="decimal" operator="greaterThan" allowBlank="1" showDropDown="1" showInputMessage="1" showErrorMessage="1" prompt="Número del suelo mínimo pagado a los colaboradores de la institución " sqref="D38" xr:uid="{00000000-0002-0000-0800-000006000000}">
      <formula1>0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800-000002000000}">
          <x14:formula1>
            <xm:f>'Para desplegables'!$G$2:$G$22</xm:f>
          </x14:formula1>
          <xm:sqref>D44</xm:sqref>
        </x14:dataValidation>
        <x14:dataValidation type="list" allowBlank="1" showErrorMessage="1" xr:uid="{00000000-0002-0000-0800-000003000000}">
          <x14:formula1>
            <xm:f>'Para desplegables'!$A$2:$A$3</xm:f>
          </x14:formula1>
          <xm:sqref>D3:D6 D9:D10 D12 D17:D19 D21:D29 D31:D33 D35 D37 D43 D45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L6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5" defaultRowHeight="15.75" customHeight="1"/>
  <cols>
    <col min="2" max="2" width="13.5" customWidth="1"/>
    <col min="3" max="3" width="18.1640625" customWidth="1"/>
    <col min="11" max="11" width="15.1640625" customWidth="1"/>
  </cols>
  <sheetData>
    <row r="1" spans="1:12" ht="15.75" customHeight="1">
      <c r="A1" s="608" t="s">
        <v>593</v>
      </c>
      <c r="B1" s="608" t="s">
        <v>594</v>
      </c>
      <c r="C1" s="608" t="s">
        <v>595</v>
      </c>
      <c r="D1" s="608" t="s">
        <v>596</v>
      </c>
      <c r="E1" s="608" t="s">
        <v>597</v>
      </c>
      <c r="F1" s="609" t="s">
        <v>598</v>
      </c>
      <c r="G1" s="609" t="s">
        <v>599</v>
      </c>
      <c r="H1" s="609" t="s">
        <v>600</v>
      </c>
      <c r="K1" s="609" t="s">
        <v>601</v>
      </c>
      <c r="L1" s="609" t="s">
        <v>602</v>
      </c>
    </row>
    <row r="2" spans="1:12" ht="15.75" customHeight="1">
      <c r="A2" s="609" t="s">
        <v>302</v>
      </c>
      <c r="B2" s="609" t="s">
        <v>603</v>
      </c>
      <c r="C2" s="609" t="s">
        <v>604</v>
      </c>
      <c r="D2" s="609" t="s">
        <v>605</v>
      </c>
      <c r="E2" s="610">
        <v>1990</v>
      </c>
      <c r="F2" s="609">
        <v>0</v>
      </c>
      <c r="G2" s="611">
        <v>0.05</v>
      </c>
      <c r="H2" s="609" t="s">
        <v>606</v>
      </c>
      <c r="K2" s="609" t="s">
        <v>607</v>
      </c>
      <c r="L2" s="609" t="s">
        <v>608</v>
      </c>
    </row>
    <row r="3" spans="1:12" ht="15.75" customHeight="1">
      <c r="A3" s="609" t="s">
        <v>609</v>
      </c>
      <c r="B3" s="609" t="s">
        <v>610</v>
      </c>
      <c r="C3" s="609" t="s">
        <v>611</v>
      </c>
      <c r="D3" s="609" t="s">
        <v>612</v>
      </c>
      <c r="E3" s="610">
        <v>1991</v>
      </c>
      <c r="F3" s="609">
        <v>1</v>
      </c>
      <c r="G3" s="611">
        <v>0.1</v>
      </c>
      <c r="H3" s="609" t="s">
        <v>613</v>
      </c>
      <c r="J3" s="609"/>
      <c r="K3" s="609" t="s">
        <v>614</v>
      </c>
      <c r="L3" s="609" t="s">
        <v>615</v>
      </c>
    </row>
    <row r="4" spans="1:12" ht="15.75" customHeight="1">
      <c r="A4" s="609" t="s">
        <v>616</v>
      </c>
      <c r="B4" s="609" t="s">
        <v>617</v>
      </c>
      <c r="C4" s="609" t="s">
        <v>618</v>
      </c>
      <c r="D4" s="609" t="s">
        <v>619</v>
      </c>
      <c r="E4" s="610">
        <v>1992</v>
      </c>
      <c r="F4" s="609">
        <v>2</v>
      </c>
      <c r="G4" s="611">
        <v>0.15</v>
      </c>
      <c r="H4" s="609" t="s">
        <v>620</v>
      </c>
      <c r="J4" s="609"/>
      <c r="L4" s="609" t="s">
        <v>621</v>
      </c>
    </row>
    <row r="5" spans="1:12" ht="15.75" customHeight="1">
      <c r="B5" s="609" t="s">
        <v>603</v>
      </c>
      <c r="C5" s="609" t="s">
        <v>622</v>
      </c>
      <c r="E5" s="610">
        <v>1993</v>
      </c>
      <c r="G5" s="611">
        <v>0.2</v>
      </c>
      <c r="H5" s="609" t="s">
        <v>623</v>
      </c>
      <c r="J5" s="609"/>
      <c r="L5" s="609" t="s">
        <v>609</v>
      </c>
    </row>
    <row r="6" spans="1:12" ht="15.75" customHeight="1">
      <c r="B6" s="609" t="s">
        <v>610</v>
      </c>
      <c r="E6" s="610">
        <v>1994</v>
      </c>
      <c r="G6" s="611">
        <v>0.25</v>
      </c>
      <c r="H6" s="609" t="s">
        <v>624</v>
      </c>
      <c r="J6" s="609"/>
      <c r="L6" s="609" t="s">
        <v>625</v>
      </c>
    </row>
    <row r="7" spans="1:12" ht="15.75" customHeight="1">
      <c r="B7" s="609" t="s">
        <v>626</v>
      </c>
      <c r="E7" s="610">
        <v>1995</v>
      </c>
      <c r="G7" s="611">
        <v>0.3</v>
      </c>
      <c r="H7" s="609" t="s">
        <v>627</v>
      </c>
      <c r="J7" s="609"/>
    </row>
    <row r="8" spans="1:12" ht="15.75" customHeight="1">
      <c r="E8" s="610">
        <v>1996</v>
      </c>
      <c r="G8" s="611">
        <v>0.35</v>
      </c>
      <c r="H8" s="609" t="s">
        <v>628</v>
      </c>
    </row>
    <row r="9" spans="1:12" ht="15.75" customHeight="1">
      <c r="A9" s="784" t="s">
        <v>629</v>
      </c>
      <c r="B9" s="722"/>
      <c r="E9" s="610">
        <v>1997</v>
      </c>
      <c r="G9" s="611">
        <v>0.4</v>
      </c>
      <c r="H9" s="609" t="s">
        <v>630</v>
      </c>
    </row>
    <row r="10" spans="1:12" ht="15.75" customHeight="1">
      <c r="A10" s="609" t="s">
        <v>47</v>
      </c>
      <c r="B10" s="609" t="s">
        <v>631</v>
      </c>
      <c r="E10" s="610">
        <v>1998</v>
      </c>
      <c r="G10" s="611">
        <v>0.45</v>
      </c>
      <c r="H10" s="609" t="s">
        <v>632</v>
      </c>
    </row>
    <row r="11" spans="1:12" ht="15.75" customHeight="1">
      <c r="A11" s="108" t="s">
        <v>49</v>
      </c>
      <c r="B11" s="612">
        <f>Gobernanza!D10</f>
        <v>100</v>
      </c>
      <c r="E11" s="610">
        <v>1999</v>
      </c>
      <c r="G11" s="611">
        <v>0.5</v>
      </c>
      <c r="H11" s="609" t="s">
        <v>633</v>
      </c>
    </row>
    <row r="12" spans="1:12" ht="15.75" customHeight="1">
      <c r="A12" s="113" t="s">
        <v>52</v>
      </c>
      <c r="B12" s="612">
        <f>Gobernanza!D22</f>
        <v>18</v>
      </c>
      <c r="E12" s="610">
        <v>2000</v>
      </c>
      <c r="G12" s="611">
        <v>0.55000000000000004</v>
      </c>
      <c r="H12" s="609" t="s">
        <v>634</v>
      </c>
    </row>
    <row r="13" spans="1:12" ht="15.75" customHeight="1">
      <c r="A13" s="119" t="s">
        <v>54</v>
      </c>
      <c r="B13" s="612">
        <f>Gobernanza!D40</f>
        <v>100</v>
      </c>
      <c r="E13" s="610">
        <v>2001</v>
      </c>
      <c r="G13" s="611">
        <v>0.6</v>
      </c>
      <c r="H13" s="609" t="s">
        <v>635</v>
      </c>
    </row>
    <row r="14" spans="1:12" ht="15.75" customHeight="1">
      <c r="A14" s="124" t="s">
        <v>57</v>
      </c>
      <c r="B14" s="612">
        <f>Gobernanza!D46</f>
        <v>25</v>
      </c>
      <c r="E14" s="610">
        <v>2002</v>
      </c>
      <c r="G14" s="611">
        <v>0.65</v>
      </c>
      <c r="H14" s="609" t="s">
        <v>636</v>
      </c>
    </row>
    <row r="15" spans="1:12" ht="15.75" customHeight="1">
      <c r="A15" s="613" t="s">
        <v>59</v>
      </c>
      <c r="B15" s="612">
        <f ca="1">Gobernanza!D49</f>
        <v>30</v>
      </c>
      <c r="E15" s="610">
        <v>2003</v>
      </c>
      <c r="G15" s="611">
        <v>0.7</v>
      </c>
      <c r="H15" s="609" t="s">
        <v>637</v>
      </c>
    </row>
    <row r="16" spans="1:12" ht="15.75" customHeight="1">
      <c r="A16" s="613" t="s">
        <v>61</v>
      </c>
      <c r="B16" s="612">
        <f>Gobernanza!D54</f>
        <v>100</v>
      </c>
      <c r="E16" s="610">
        <v>2004</v>
      </c>
      <c r="G16" s="611">
        <v>0.75</v>
      </c>
      <c r="H16" s="609" t="s">
        <v>638</v>
      </c>
    </row>
    <row r="17" spans="1:7" ht="15.75" customHeight="1">
      <c r="A17" s="613" t="s">
        <v>63</v>
      </c>
      <c r="B17" s="612">
        <f>Gobernanza!D62</f>
        <v>100.00000000000001</v>
      </c>
      <c r="E17" s="610">
        <v>2005</v>
      </c>
      <c r="G17" s="611">
        <v>0.8</v>
      </c>
    </row>
    <row r="18" spans="1:7" ht="15.75" customHeight="1">
      <c r="A18" s="129" t="s">
        <v>65</v>
      </c>
      <c r="B18" s="612">
        <f>+Gobernanza!D69</f>
        <v>100</v>
      </c>
      <c r="E18" s="610">
        <v>2006</v>
      </c>
      <c r="G18" s="611"/>
    </row>
    <row r="19" spans="1:7" ht="15.75" customHeight="1">
      <c r="A19" s="163" t="s">
        <v>69</v>
      </c>
      <c r="B19" s="612">
        <f>Cultura!D8</f>
        <v>100</v>
      </c>
      <c r="E19" s="610">
        <v>2007</v>
      </c>
      <c r="G19" s="611">
        <v>0.85</v>
      </c>
    </row>
    <row r="20" spans="1:7" ht="13">
      <c r="A20" s="168" t="s">
        <v>71</v>
      </c>
      <c r="B20" s="612">
        <f>Cultura!D11</f>
        <v>100</v>
      </c>
      <c r="E20" s="610">
        <v>2008</v>
      </c>
      <c r="G20" s="611">
        <v>0.9</v>
      </c>
    </row>
    <row r="21" spans="1:7" ht="13">
      <c r="A21" s="173" t="s">
        <v>74</v>
      </c>
      <c r="B21" s="612">
        <f>Cultura!D17</f>
        <v>11.120866256950542</v>
      </c>
      <c r="E21" s="610">
        <v>2009</v>
      </c>
      <c r="G21" s="611">
        <v>0.95</v>
      </c>
    </row>
    <row r="22" spans="1:7" ht="13">
      <c r="A22" s="175" t="s">
        <v>76</v>
      </c>
      <c r="B22" s="612">
        <f>Cultura!D20</f>
        <v>13.636363636363635</v>
      </c>
      <c r="E22" s="610">
        <v>2010</v>
      </c>
      <c r="G22" s="611">
        <v>1</v>
      </c>
    </row>
    <row r="23" spans="1:7" ht="13">
      <c r="A23" s="614" t="s">
        <v>78</v>
      </c>
      <c r="B23" s="612">
        <f>Cultura!D24</f>
        <v>100</v>
      </c>
      <c r="E23" s="610">
        <v>2011</v>
      </c>
    </row>
    <row r="24" spans="1:7" ht="13">
      <c r="A24" s="178" t="s">
        <v>81</v>
      </c>
      <c r="B24" s="612">
        <f>Cultura!D33</f>
        <v>100</v>
      </c>
      <c r="E24" s="610">
        <v>2012</v>
      </c>
    </row>
    <row r="25" spans="1:7" ht="13">
      <c r="A25" s="615" t="s">
        <v>83</v>
      </c>
      <c r="B25" s="612">
        <f>Cultura!D36</f>
        <v>100</v>
      </c>
      <c r="E25" s="610">
        <v>2013</v>
      </c>
    </row>
    <row r="26" spans="1:7" ht="13">
      <c r="A26" s="212" t="s">
        <v>86</v>
      </c>
      <c r="B26" s="612">
        <f>Academia!D7</f>
        <v>100</v>
      </c>
      <c r="E26" s="610">
        <v>2014</v>
      </c>
    </row>
    <row r="27" spans="1:7" ht="13">
      <c r="A27" s="217" t="s">
        <v>88</v>
      </c>
      <c r="B27" s="612">
        <f>Academia!D12</f>
        <v>100</v>
      </c>
      <c r="E27" s="610">
        <v>2015</v>
      </c>
    </row>
    <row r="28" spans="1:7" ht="13">
      <c r="A28" s="218" t="s">
        <v>90</v>
      </c>
      <c r="B28" s="612">
        <f>Academia!D14</f>
        <v>14.992503748125937</v>
      </c>
      <c r="E28" s="610">
        <v>2016</v>
      </c>
    </row>
    <row r="29" spans="1:7" ht="13">
      <c r="A29" s="220" t="s">
        <v>92</v>
      </c>
      <c r="B29" s="612">
        <f>Academia!D16</f>
        <v>100</v>
      </c>
      <c r="E29" s="610">
        <v>2017</v>
      </c>
    </row>
    <row r="30" spans="1:7" ht="13">
      <c r="A30" s="616" t="s">
        <v>95</v>
      </c>
      <c r="B30" s="612">
        <f>Academia!D20</f>
        <v>100</v>
      </c>
      <c r="E30" s="610">
        <v>2018</v>
      </c>
    </row>
    <row r="31" spans="1:7" ht="13">
      <c r="A31" s="226" t="s">
        <v>97</v>
      </c>
      <c r="B31" s="612">
        <f>Academia!D26</f>
        <v>100</v>
      </c>
      <c r="E31" s="610">
        <v>2019</v>
      </c>
    </row>
    <row r="32" spans="1:7" ht="13">
      <c r="A32" s="617" t="s">
        <v>99</v>
      </c>
      <c r="B32" s="612">
        <f>Academia!D32</f>
        <v>100</v>
      </c>
      <c r="E32" s="610">
        <v>2020</v>
      </c>
    </row>
    <row r="33" spans="1:5" ht="13">
      <c r="A33" s="257" t="s">
        <v>102</v>
      </c>
      <c r="B33" s="612">
        <f>+Campus!D13</f>
        <v>100</v>
      </c>
      <c r="E33" s="610">
        <v>2021</v>
      </c>
    </row>
    <row r="34" spans="1:5" ht="13">
      <c r="A34" s="262" t="s">
        <v>104</v>
      </c>
      <c r="B34" s="612">
        <f>+Campus!D16</f>
        <v>90</v>
      </c>
      <c r="E34" s="610">
        <v>2022</v>
      </c>
    </row>
    <row r="35" spans="1:5" ht="13">
      <c r="A35" s="263" t="s">
        <v>106</v>
      </c>
      <c r="B35" s="612">
        <f>+Campus!D19</f>
        <v>0</v>
      </c>
      <c r="E35" s="610">
        <v>2023</v>
      </c>
    </row>
    <row r="36" spans="1:5" ht="13">
      <c r="A36" s="268" t="s">
        <v>109</v>
      </c>
      <c r="B36" s="612">
        <f>+Campus!D30</f>
        <v>100</v>
      </c>
      <c r="E36" s="610">
        <v>2024</v>
      </c>
    </row>
    <row r="37" spans="1:5" ht="13">
      <c r="A37" s="269" t="s">
        <v>111</v>
      </c>
      <c r="B37" s="612">
        <f>+Campus!D38</f>
        <v>10</v>
      </c>
    </row>
    <row r="38" spans="1:5" ht="13">
      <c r="A38" s="270" t="s">
        <v>114</v>
      </c>
      <c r="B38" s="612">
        <f>+Campus!D43</f>
        <v>95</v>
      </c>
    </row>
    <row r="39" spans="1:5" ht="13">
      <c r="A39" s="271" t="s">
        <v>116</v>
      </c>
      <c r="B39" s="612">
        <f>+Campus!D48</f>
        <v>0</v>
      </c>
    </row>
    <row r="40" spans="1:5" ht="13">
      <c r="A40" s="272" t="s">
        <v>119</v>
      </c>
      <c r="B40" s="612">
        <f>+Campus!D61</f>
        <v>100</v>
      </c>
    </row>
    <row r="41" spans="1:5" ht="13">
      <c r="A41" s="273" t="s">
        <v>121</v>
      </c>
      <c r="B41" s="612">
        <f>+Campus!D64</f>
        <v>0</v>
      </c>
    </row>
    <row r="42" spans="1:5" ht="13">
      <c r="A42" s="274" t="s">
        <v>123</v>
      </c>
      <c r="B42" s="612">
        <f>+Campus!D68</f>
        <v>0</v>
      </c>
    </row>
    <row r="43" spans="1:5" ht="13">
      <c r="A43" s="275" t="s">
        <v>126</v>
      </c>
      <c r="B43" s="612">
        <f>+Campus!D84</f>
        <v>100</v>
      </c>
    </row>
    <row r="44" spans="1:5" ht="13">
      <c r="A44" s="276" t="s">
        <v>128</v>
      </c>
      <c r="B44" s="612">
        <f>+Campus!D87</f>
        <v>0</v>
      </c>
    </row>
    <row r="45" spans="1:5" ht="13">
      <c r="A45" s="277" t="s">
        <v>130</v>
      </c>
      <c r="B45" s="612">
        <f>+Campus!D90</f>
        <v>0</v>
      </c>
    </row>
    <row r="46" spans="1:5" ht="13">
      <c r="A46" s="278" t="s">
        <v>133</v>
      </c>
      <c r="B46" s="612">
        <f>+Campus!D103</f>
        <v>100</v>
      </c>
    </row>
    <row r="47" spans="1:5" ht="13">
      <c r="A47" s="279" t="s">
        <v>135</v>
      </c>
      <c r="B47" s="612">
        <f>+Campus!D109</f>
        <v>100</v>
      </c>
    </row>
    <row r="48" spans="1:5" ht="13">
      <c r="A48" s="280" t="s">
        <v>138</v>
      </c>
      <c r="B48" s="612">
        <f>+Campus!D113</f>
        <v>0</v>
      </c>
    </row>
    <row r="49" spans="1:2" ht="13">
      <c r="A49" s="281" t="s">
        <v>140</v>
      </c>
      <c r="B49" s="612">
        <f>+Campus!D120</f>
        <v>0</v>
      </c>
    </row>
    <row r="50" spans="1:2" ht="13">
      <c r="A50" s="282" t="s">
        <v>143</v>
      </c>
      <c r="B50" s="612">
        <f>+Campus!D125</f>
        <v>0</v>
      </c>
    </row>
    <row r="51" spans="1:2" ht="13">
      <c r="A51" s="283" t="s">
        <v>145</v>
      </c>
      <c r="B51" s="612">
        <f>+Campus!D135</f>
        <v>100</v>
      </c>
    </row>
    <row r="52" spans="1:2" ht="13">
      <c r="A52" s="317" t="s">
        <v>148</v>
      </c>
      <c r="B52" s="612">
        <f>'VM y R. Social'!D8</f>
        <v>67.356783919597987</v>
      </c>
    </row>
    <row r="53" spans="1:2" ht="13">
      <c r="A53" s="321" t="s">
        <v>150</v>
      </c>
      <c r="B53" s="612">
        <f>'VM y R. Social'!D11</f>
        <v>100</v>
      </c>
    </row>
    <row r="54" spans="1:2" ht="13">
      <c r="A54" s="326" t="s">
        <v>153</v>
      </c>
      <c r="B54" s="612">
        <f>+'VM y R. Social'!D13</f>
        <v>100</v>
      </c>
    </row>
    <row r="55" spans="1:2" ht="13">
      <c r="A55" s="327" t="s">
        <v>154</v>
      </c>
      <c r="B55" s="612">
        <f>+'VM y R. Social'!D16</f>
        <v>50</v>
      </c>
    </row>
    <row r="56" spans="1:2" ht="13">
      <c r="A56" s="328" t="s">
        <v>156</v>
      </c>
      <c r="B56" s="612">
        <f>+'VM y R. Social'!D20</f>
        <v>100</v>
      </c>
    </row>
    <row r="57" spans="1:2" ht="13">
      <c r="A57" s="329" t="s">
        <v>159</v>
      </c>
      <c r="B57" s="612">
        <f>+'VM y R. Social'!D30</f>
        <v>100</v>
      </c>
    </row>
    <row r="58" spans="1:2" ht="13">
      <c r="A58" s="330" t="s">
        <v>161</v>
      </c>
      <c r="B58" s="612">
        <f>+'VM y R. Social'!D34</f>
        <v>100</v>
      </c>
    </row>
    <row r="59" spans="1:2" ht="13">
      <c r="A59" s="331" t="s">
        <v>163</v>
      </c>
      <c r="B59" s="612">
        <f>+'VM y R. Social'!D36</f>
        <v>100</v>
      </c>
    </row>
    <row r="60" spans="1:2" ht="13">
      <c r="A60" s="126" t="s">
        <v>166</v>
      </c>
      <c r="B60" s="612">
        <f>+'VM y R. Social'!D42</f>
        <v>35</v>
      </c>
    </row>
    <row r="61" spans="1:2" ht="13">
      <c r="A61" s="128" t="s">
        <v>168</v>
      </c>
      <c r="B61" s="612">
        <f>+'VM y R. Social'!D46</f>
        <v>100</v>
      </c>
    </row>
    <row r="62" spans="1:2" ht="13">
      <c r="A62" s="129" t="s">
        <v>170</v>
      </c>
      <c r="B62" s="612">
        <f>+'VM y R. Social'!D48</f>
        <v>0</v>
      </c>
    </row>
    <row r="63" spans="1:2" ht="13">
      <c r="A63" s="130" t="s">
        <v>172</v>
      </c>
      <c r="B63" s="612">
        <f>'VM y R. Social'!D50</f>
        <v>0</v>
      </c>
    </row>
  </sheetData>
  <mergeCells count="1">
    <mergeCell ref="A9:B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R407"/>
  <sheetViews>
    <sheetView workbookViewId="0"/>
  </sheetViews>
  <sheetFormatPr baseColWidth="10" defaultColWidth="12.5" defaultRowHeight="15.75" customHeight="1"/>
  <cols>
    <col min="1" max="1" width="6.33203125" customWidth="1"/>
    <col min="2" max="3" width="24.6640625" customWidth="1"/>
    <col min="6" max="6" width="15.5" customWidth="1"/>
    <col min="7" max="19" width="3.5" customWidth="1"/>
    <col min="20" max="20" width="3.33203125" customWidth="1"/>
    <col min="21" max="31" width="3.5" customWidth="1"/>
    <col min="32" max="32" width="3.33203125" customWidth="1"/>
    <col min="33" max="42" width="3.5" customWidth="1"/>
    <col min="43" max="43" width="3.33203125" customWidth="1"/>
    <col min="44" max="51" width="3.5" customWidth="1"/>
    <col min="52" max="52" width="3.33203125" customWidth="1"/>
    <col min="53" max="84" width="3.5" customWidth="1"/>
    <col min="85" max="85" width="3.33203125" customWidth="1"/>
    <col min="86" max="94" width="4.33203125" customWidth="1"/>
    <col min="95" max="104" width="4.1640625" customWidth="1"/>
    <col min="105" max="105" width="4" customWidth="1"/>
    <col min="106" max="115" width="4.33203125" customWidth="1"/>
    <col min="116" max="116" width="4.1640625" customWidth="1"/>
    <col min="117" max="130" width="4.33203125" customWidth="1"/>
    <col min="131" max="131" width="4.1640625" customWidth="1"/>
    <col min="132" max="142" width="4.33203125" customWidth="1"/>
    <col min="143" max="143" width="4.1640625" customWidth="1"/>
    <col min="144" max="165" width="4.33203125" customWidth="1"/>
    <col min="166" max="166" width="5" customWidth="1"/>
    <col min="167" max="175" width="5.1640625" customWidth="1"/>
  </cols>
  <sheetData>
    <row r="1" spans="2:174" ht="15.75" customHeight="1">
      <c r="B1" s="450"/>
      <c r="C1" s="450"/>
      <c r="D1" s="450"/>
      <c r="E1" s="450"/>
      <c r="F1" s="450"/>
      <c r="G1" s="450"/>
      <c r="H1" s="450"/>
      <c r="I1" s="450"/>
      <c r="J1" s="450"/>
      <c r="K1" s="450"/>
    </row>
    <row r="2" spans="2:174" ht="15.75" customHeight="1">
      <c r="B2" s="450"/>
      <c r="C2" s="450"/>
      <c r="D2" s="618" t="s">
        <v>49</v>
      </c>
      <c r="E2" s="618"/>
      <c r="F2" s="619" t="s">
        <v>639</v>
      </c>
      <c r="G2" s="619"/>
      <c r="H2" s="619"/>
      <c r="I2" s="619"/>
      <c r="J2" s="619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</row>
    <row r="3" spans="2:174" ht="15.75" customHeight="1">
      <c r="B3" s="450"/>
      <c r="C3" s="450"/>
      <c r="D3" s="618" t="s">
        <v>52</v>
      </c>
      <c r="E3" s="618"/>
      <c r="F3" s="619" t="s">
        <v>640</v>
      </c>
      <c r="G3" s="619" t="s">
        <v>641</v>
      </c>
      <c r="H3" s="619" t="s">
        <v>642</v>
      </c>
      <c r="I3" s="619" t="s">
        <v>643</v>
      </c>
      <c r="J3" s="619" t="s">
        <v>644</v>
      </c>
      <c r="K3" s="619" t="s">
        <v>645</v>
      </c>
      <c r="L3" s="619" t="s">
        <v>646</v>
      </c>
      <c r="M3" s="619" t="s">
        <v>647</v>
      </c>
      <c r="N3" s="619" t="s">
        <v>648</v>
      </c>
      <c r="O3" s="619" t="s">
        <v>649</v>
      </c>
      <c r="P3" s="619" t="s">
        <v>650</v>
      </c>
      <c r="Q3" s="619" t="s">
        <v>651</v>
      </c>
      <c r="R3" s="619" t="s">
        <v>652</v>
      </c>
      <c r="S3" s="619" t="s">
        <v>653</v>
      </c>
      <c r="T3" s="619" t="s">
        <v>654</v>
      </c>
      <c r="U3" s="619" t="s">
        <v>655</v>
      </c>
      <c r="V3" s="619" t="s">
        <v>656</v>
      </c>
      <c r="W3" s="619" t="s">
        <v>657</v>
      </c>
      <c r="X3" s="619" t="s">
        <v>658</v>
      </c>
      <c r="Y3" s="619" t="s">
        <v>659</v>
      </c>
      <c r="Z3" s="619" t="s">
        <v>660</v>
      </c>
      <c r="AA3" s="619" t="s">
        <v>661</v>
      </c>
      <c r="AB3" s="619" t="s">
        <v>662</v>
      </c>
      <c r="AC3" s="619" t="s">
        <v>663</v>
      </c>
      <c r="AD3" s="619" t="s">
        <v>664</v>
      </c>
      <c r="AE3" s="619" t="s">
        <v>665</v>
      </c>
      <c r="AF3" s="619" t="s">
        <v>666</v>
      </c>
      <c r="AG3" s="619" t="s">
        <v>667</v>
      </c>
      <c r="AH3" s="619" t="s">
        <v>668</v>
      </c>
      <c r="AI3" s="619" t="s">
        <v>669</v>
      </c>
      <c r="AJ3" s="619" t="s">
        <v>670</v>
      </c>
      <c r="AK3" s="619" t="s">
        <v>671</v>
      </c>
      <c r="AL3" s="619" t="s">
        <v>672</v>
      </c>
      <c r="AM3" s="619" t="s">
        <v>673</v>
      </c>
      <c r="AN3" s="619" t="s">
        <v>674</v>
      </c>
      <c r="AO3" s="619" t="s">
        <v>675</v>
      </c>
      <c r="AP3" s="619" t="s">
        <v>676</v>
      </c>
      <c r="AQ3" s="619" t="s">
        <v>677</v>
      </c>
      <c r="AR3" s="619" t="s">
        <v>678</v>
      </c>
      <c r="AS3" s="619" t="s">
        <v>679</v>
      </c>
      <c r="AT3" s="619" t="s">
        <v>680</v>
      </c>
      <c r="AU3" s="619" t="s">
        <v>681</v>
      </c>
      <c r="AV3" s="619" t="s">
        <v>682</v>
      </c>
      <c r="AW3" s="619" t="s">
        <v>683</v>
      </c>
      <c r="AX3" s="619" t="s">
        <v>684</v>
      </c>
      <c r="AY3" s="619" t="s">
        <v>685</v>
      </c>
      <c r="AZ3" s="619" t="s">
        <v>686</v>
      </c>
      <c r="BA3" s="619" t="s">
        <v>687</v>
      </c>
      <c r="BB3" s="619" t="s">
        <v>688</v>
      </c>
      <c r="BC3" s="619" t="s">
        <v>689</v>
      </c>
      <c r="BD3" s="619" t="s">
        <v>690</v>
      </c>
      <c r="BE3" s="619" t="s">
        <v>691</v>
      </c>
      <c r="BF3" s="619" t="s">
        <v>692</v>
      </c>
      <c r="BG3" s="619" t="s">
        <v>693</v>
      </c>
      <c r="BH3" s="619" t="s">
        <v>694</v>
      </c>
      <c r="BI3" s="619" t="s">
        <v>695</v>
      </c>
      <c r="BJ3" s="619" t="s">
        <v>696</v>
      </c>
      <c r="BK3" s="619" t="s">
        <v>697</v>
      </c>
      <c r="BL3" s="619" t="s">
        <v>698</v>
      </c>
      <c r="BM3" s="619" t="s">
        <v>699</v>
      </c>
      <c r="BN3" s="619" t="s">
        <v>700</v>
      </c>
      <c r="BO3" s="619" t="s">
        <v>701</v>
      </c>
      <c r="BP3" s="619" t="s">
        <v>702</v>
      </c>
      <c r="BQ3" s="619" t="s">
        <v>703</v>
      </c>
      <c r="BR3" s="619" t="s">
        <v>704</v>
      </c>
      <c r="BS3" s="619" t="s">
        <v>705</v>
      </c>
      <c r="BT3" s="619" t="s">
        <v>706</v>
      </c>
      <c r="BU3" s="619" t="s">
        <v>707</v>
      </c>
      <c r="BV3" s="619" t="s">
        <v>708</v>
      </c>
      <c r="BW3" s="619" t="s">
        <v>700</v>
      </c>
      <c r="BX3" s="619" t="s">
        <v>709</v>
      </c>
      <c r="BY3" s="619" t="s">
        <v>710</v>
      </c>
      <c r="BZ3" s="619" t="s">
        <v>711</v>
      </c>
      <c r="CA3" s="619" t="s">
        <v>712</v>
      </c>
      <c r="CB3" s="619" t="s">
        <v>713</v>
      </c>
      <c r="CC3" s="619" t="s">
        <v>714</v>
      </c>
      <c r="CD3" s="619" t="s">
        <v>715</v>
      </c>
      <c r="CE3" s="619" t="s">
        <v>716</v>
      </c>
      <c r="CF3" s="619" t="s">
        <v>717</v>
      </c>
      <c r="CG3" s="619" t="s">
        <v>718</v>
      </c>
      <c r="CH3" s="619" t="s">
        <v>719</v>
      </c>
      <c r="CI3" s="619" t="s">
        <v>720</v>
      </c>
      <c r="CJ3" s="619" t="s">
        <v>721</v>
      </c>
      <c r="CK3" s="619" t="s">
        <v>722</v>
      </c>
      <c r="CL3" s="619" t="s">
        <v>723</v>
      </c>
      <c r="CM3" s="619" t="s">
        <v>724</v>
      </c>
      <c r="CN3" s="619" t="s">
        <v>725</v>
      </c>
      <c r="CO3" s="619" t="s">
        <v>726</v>
      </c>
      <c r="CP3" s="619" t="s">
        <v>727</v>
      </c>
      <c r="CQ3" s="619" t="s">
        <v>728</v>
      </c>
      <c r="CR3" s="619" t="s">
        <v>729</v>
      </c>
      <c r="CS3" s="619" t="s">
        <v>730</v>
      </c>
      <c r="CT3" s="619" t="s">
        <v>731</v>
      </c>
      <c r="CU3" s="619" t="s">
        <v>732</v>
      </c>
      <c r="CV3" s="619" t="s">
        <v>733</v>
      </c>
      <c r="CW3" s="619" t="s">
        <v>734</v>
      </c>
      <c r="CX3" s="619" t="s">
        <v>735</v>
      </c>
      <c r="CY3" s="619" t="s">
        <v>736</v>
      </c>
      <c r="CZ3" s="619" t="s">
        <v>737</v>
      </c>
      <c r="DA3" s="619" t="s">
        <v>738</v>
      </c>
      <c r="DB3" s="619" t="s">
        <v>739</v>
      </c>
      <c r="DC3" s="619" t="s">
        <v>740</v>
      </c>
      <c r="DD3" s="619" t="s">
        <v>741</v>
      </c>
      <c r="DE3" s="619" t="s">
        <v>742</v>
      </c>
      <c r="DF3" s="619" t="s">
        <v>743</v>
      </c>
      <c r="DG3" s="619" t="s">
        <v>744</v>
      </c>
      <c r="DH3" s="619" t="s">
        <v>745</v>
      </c>
      <c r="DI3" s="619" t="s">
        <v>746</v>
      </c>
      <c r="DJ3" s="619" t="s">
        <v>747</v>
      </c>
      <c r="DK3" s="619" t="s">
        <v>748</v>
      </c>
      <c r="DL3" s="619" t="s">
        <v>749</v>
      </c>
      <c r="DM3" s="619" t="s">
        <v>750</v>
      </c>
      <c r="DN3" s="619" t="s">
        <v>751</v>
      </c>
      <c r="DO3" s="619" t="s">
        <v>752</v>
      </c>
      <c r="DP3" s="619" t="s">
        <v>753</v>
      </c>
      <c r="DQ3" s="619" t="s">
        <v>754</v>
      </c>
      <c r="DR3" s="619" t="s">
        <v>755</v>
      </c>
      <c r="DS3" s="619" t="s">
        <v>756</v>
      </c>
      <c r="DT3" s="619" t="s">
        <v>757</v>
      </c>
      <c r="DU3" s="619" t="s">
        <v>758</v>
      </c>
      <c r="DV3" s="619" t="s">
        <v>759</v>
      </c>
      <c r="DW3" s="619" t="s">
        <v>760</v>
      </c>
      <c r="DX3" s="619" t="s">
        <v>761</v>
      </c>
      <c r="DY3" s="619" t="s">
        <v>762</v>
      </c>
      <c r="DZ3" s="619" t="s">
        <v>763</v>
      </c>
      <c r="EA3" s="619" t="s">
        <v>764</v>
      </c>
      <c r="EB3" s="619" t="s">
        <v>765</v>
      </c>
      <c r="EC3" s="619" t="s">
        <v>766</v>
      </c>
      <c r="ED3" s="619" t="s">
        <v>767</v>
      </c>
      <c r="EE3" s="619" t="s">
        <v>768</v>
      </c>
      <c r="EF3" s="619" t="s">
        <v>769</v>
      </c>
      <c r="EG3" s="619" t="s">
        <v>770</v>
      </c>
      <c r="EH3" s="619" t="s">
        <v>771</v>
      </c>
      <c r="EI3" s="619" t="s">
        <v>772</v>
      </c>
      <c r="EJ3" s="619" t="s">
        <v>773</v>
      </c>
      <c r="EK3" s="619" t="s">
        <v>774</v>
      </c>
      <c r="EL3" s="619" t="s">
        <v>775</v>
      </c>
      <c r="EM3" s="619" t="s">
        <v>776</v>
      </c>
      <c r="EN3" s="619" t="s">
        <v>777</v>
      </c>
      <c r="EO3" s="619" t="s">
        <v>778</v>
      </c>
      <c r="EP3" s="619" t="s">
        <v>779</v>
      </c>
      <c r="EQ3" s="619" t="s">
        <v>780</v>
      </c>
      <c r="ER3" s="619" t="s">
        <v>781</v>
      </c>
      <c r="ES3" s="619" t="s">
        <v>782</v>
      </c>
      <c r="ET3" s="619" t="s">
        <v>639</v>
      </c>
      <c r="EU3" s="619" t="s">
        <v>783</v>
      </c>
      <c r="EV3" s="619" t="s">
        <v>784</v>
      </c>
      <c r="EW3" s="619" t="s">
        <v>777</v>
      </c>
      <c r="EX3" s="619" t="s">
        <v>785</v>
      </c>
      <c r="EY3" s="619" t="s">
        <v>786</v>
      </c>
      <c r="EZ3" s="619" t="s">
        <v>787</v>
      </c>
      <c r="FA3" s="619" t="s">
        <v>788</v>
      </c>
      <c r="FB3" s="619" t="s">
        <v>789</v>
      </c>
      <c r="FC3" s="619" t="s">
        <v>790</v>
      </c>
      <c r="FD3" s="619" t="s">
        <v>791</v>
      </c>
      <c r="FE3" s="619" t="s">
        <v>792</v>
      </c>
      <c r="FF3" s="619" t="s">
        <v>793</v>
      </c>
      <c r="FG3" s="619" t="s">
        <v>794</v>
      </c>
      <c r="FH3" s="619" t="s">
        <v>795</v>
      </c>
      <c r="FI3" s="619" t="s">
        <v>787</v>
      </c>
      <c r="FJ3" s="619" t="s">
        <v>796</v>
      </c>
      <c r="FK3" s="619" t="s">
        <v>797</v>
      </c>
      <c r="FL3" s="619" t="s">
        <v>798</v>
      </c>
      <c r="FM3" s="619" t="s">
        <v>799</v>
      </c>
      <c r="FN3" s="619" t="s">
        <v>800</v>
      </c>
      <c r="FO3" s="619" t="s">
        <v>801</v>
      </c>
      <c r="FP3" s="619" t="s">
        <v>802</v>
      </c>
      <c r="FQ3" s="619" t="s">
        <v>803</v>
      </c>
      <c r="FR3" s="619" t="s">
        <v>804</v>
      </c>
    </row>
    <row r="4" spans="2:174" ht="15.75" customHeight="1">
      <c r="B4" s="619" t="s">
        <v>805</v>
      </c>
      <c r="C4" s="619"/>
      <c r="D4" s="618" t="s">
        <v>54</v>
      </c>
      <c r="E4" s="618"/>
      <c r="F4" s="619"/>
      <c r="G4" s="619"/>
      <c r="H4" s="619"/>
      <c r="I4" s="619"/>
      <c r="J4" s="619"/>
      <c r="K4" s="619"/>
      <c r="L4" s="619"/>
      <c r="M4" s="619" t="s">
        <v>647</v>
      </c>
      <c r="N4" s="619" t="s">
        <v>648</v>
      </c>
      <c r="O4" s="619" t="s">
        <v>649</v>
      </c>
      <c r="P4" s="619" t="s">
        <v>650</v>
      </c>
      <c r="Q4" s="619" t="s">
        <v>651</v>
      </c>
      <c r="R4" s="619" t="s">
        <v>652</v>
      </c>
      <c r="S4" s="619" t="s">
        <v>653</v>
      </c>
      <c r="T4" s="619" t="s">
        <v>654</v>
      </c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  <c r="AF4" s="619"/>
      <c r="AG4" s="619"/>
      <c r="AH4" s="619" t="s">
        <v>668</v>
      </c>
      <c r="AI4" s="619" t="s">
        <v>669</v>
      </c>
      <c r="AJ4" s="619" t="s">
        <v>670</v>
      </c>
      <c r="AK4" s="619" t="s">
        <v>671</v>
      </c>
      <c r="AL4" s="619" t="s">
        <v>672</v>
      </c>
      <c r="AM4" s="619" t="s">
        <v>673</v>
      </c>
      <c r="AN4" s="619" t="s">
        <v>674</v>
      </c>
      <c r="AO4" s="619" t="s">
        <v>675</v>
      </c>
      <c r="AP4" s="619" t="s">
        <v>676</v>
      </c>
      <c r="AQ4" s="619" t="s">
        <v>677</v>
      </c>
      <c r="AR4" s="619" t="s">
        <v>678</v>
      </c>
      <c r="AS4" s="619" t="s">
        <v>679</v>
      </c>
      <c r="AT4" s="619" t="s">
        <v>680</v>
      </c>
      <c r="AU4" s="619" t="s">
        <v>681</v>
      </c>
      <c r="AV4" s="619" t="s">
        <v>682</v>
      </c>
      <c r="AW4" s="619" t="s">
        <v>683</v>
      </c>
      <c r="AX4" s="619" t="s">
        <v>684</v>
      </c>
      <c r="AY4" s="619" t="s">
        <v>685</v>
      </c>
      <c r="AZ4" s="619" t="s">
        <v>686</v>
      </c>
      <c r="BA4" s="619"/>
      <c r="BB4" s="619"/>
      <c r="BC4" s="619"/>
      <c r="BD4" s="619"/>
      <c r="BE4" s="619"/>
      <c r="BF4" s="619"/>
      <c r="BG4" s="619"/>
      <c r="BH4" s="619"/>
      <c r="BI4" s="619" t="s">
        <v>695</v>
      </c>
      <c r="BJ4" s="619" t="s">
        <v>696</v>
      </c>
      <c r="BK4" s="619" t="s">
        <v>697</v>
      </c>
      <c r="BL4" s="619" t="s">
        <v>698</v>
      </c>
      <c r="BM4" s="619" t="s">
        <v>699</v>
      </c>
      <c r="BN4" s="619" t="s">
        <v>700</v>
      </c>
      <c r="BO4" s="619" t="s">
        <v>701</v>
      </c>
      <c r="BP4" s="619" t="s">
        <v>702</v>
      </c>
      <c r="BQ4" s="619" t="s">
        <v>703</v>
      </c>
      <c r="BR4" s="619" t="s">
        <v>704</v>
      </c>
      <c r="BS4" s="619" t="s">
        <v>705</v>
      </c>
      <c r="BT4" s="619" t="s">
        <v>706</v>
      </c>
      <c r="BU4" s="619" t="s">
        <v>707</v>
      </c>
      <c r="BV4" s="619" t="s">
        <v>708</v>
      </c>
      <c r="BW4" s="619" t="s">
        <v>700</v>
      </c>
      <c r="BX4" s="619" t="s">
        <v>709</v>
      </c>
      <c r="BY4" s="619" t="s">
        <v>710</v>
      </c>
      <c r="BZ4" s="619" t="s">
        <v>711</v>
      </c>
      <c r="CA4" s="619" t="s">
        <v>712</v>
      </c>
      <c r="CB4" s="619" t="s">
        <v>713</v>
      </c>
      <c r="CC4" s="619" t="s">
        <v>714</v>
      </c>
      <c r="CD4" s="619" t="s">
        <v>715</v>
      </c>
      <c r="CE4" s="619" t="s">
        <v>716</v>
      </c>
      <c r="CF4" s="619" t="s">
        <v>717</v>
      </c>
      <c r="CG4" s="619" t="s">
        <v>718</v>
      </c>
      <c r="CH4" s="619" t="s">
        <v>719</v>
      </c>
      <c r="CI4" s="619" t="s">
        <v>720</v>
      </c>
      <c r="CJ4" s="619" t="s">
        <v>721</v>
      </c>
      <c r="CK4" s="619" t="s">
        <v>722</v>
      </c>
      <c r="CL4" s="619" t="s">
        <v>723</v>
      </c>
      <c r="CM4" s="619" t="s">
        <v>724</v>
      </c>
      <c r="CN4" s="619" t="s">
        <v>725</v>
      </c>
      <c r="CO4" s="619" t="s">
        <v>726</v>
      </c>
      <c r="CP4" s="619" t="s">
        <v>727</v>
      </c>
      <c r="CQ4" s="619" t="s">
        <v>728</v>
      </c>
      <c r="CR4" s="619" t="s">
        <v>729</v>
      </c>
      <c r="CS4" s="619" t="s">
        <v>730</v>
      </c>
      <c r="CT4" s="619" t="s">
        <v>731</v>
      </c>
      <c r="CU4" s="619" t="s">
        <v>732</v>
      </c>
      <c r="CV4" s="619" t="s">
        <v>733</v>
      </c>
      <c r="CW4" s="619" t="s">
        <v>734</v>
      </c>
      <c r="CX4" s="619" t="s">
        <v>735</v>
      </c>
      <c r="CY4" s="619" t="s">
        <v>736</v>
      </c>
      <c r="CZ4" s="619" t="s">
        <v>737</v>
      </c>
      <c r="DA4" s="619" t="s">
        <v>738</v>
      </c>
      <c r="DB4" s="619" t="s">
        <v>739</v>
      </c>
      <c r="DC4" s="619" t="s">
        <v>740</v>
      </c>
      <c r="DD4" s="619" t="s">
        <v>741</v>
      </c>
      <c r="DE4" s="619" t="s">
        <v>742</v>
      </c>
      <c r="DF4" s="619" t="s">
        <v>743</v>
      </c>
      <c r="DG4" s="619" t="s">
        <v>744</v>
      </c>
      <c r="DH4" s="619" t="s">
        <v>745</v>
      </c>
      <c r="DI4" s="619" t="s">
        <v>746</v>
      </c>
      <c r="DJ4" s="619" t="s">
        <v>747</v>
      </c>
      <c r="DK4" s="619" t="s">
        <v>748</v>
      </c>
      <c r="DL4" s="619" t="s">
        <v>749</v>
      </c>
      <c r="DM4" s="619" t="s">
        <v>750</v>
      </c>
      <c r="DN4" s="619" t="s">
        <v>751</v>
      </c>
      <c r="DO4" s="619" t="s">
        <v>752</v>
      </c>
      <c r="DP4" s="619" t="s">
        <v>753</v>
      </c>
      <c r="DQ4" s="619" t="s">
        <v>754</v>
      </c>
      <c r="DR4" s="619" t="s">
        <v>755</v>
      </c>
      <c r="DS4" s="619" t="s">
        <v>756</v>
      </c>
      <c r="DT4" s="619" t="s">
        <v>757</v>
      </c>
      <c r="DU4" s="619" t="s">
        <v>758</v>
      </c>
      <c r="DV4" s="619" t="s">
        <v>759</v>
      </c>
      <c r="DW4" s="619" t="s">
        <v>760</v>
      </c>
      <c r="DX4" s="619" t="s">
        <v>761</v>
      </c>
      <c r="DY4" s="619" t="s">
        <v>762</v>
      </c>
      <c r="DZ4" s="619" t="s">
        <v>763</v>
      </c>
      <c r="EA4" s="619" t="s">
        <v>764</v>
      </c>
      <c r="EB4" s="619" t="s">
        <v>765</v>
      </c>
      <c r="EC4" s="619" t="s">
        <v>766</v>
      </c>
      <c r="ED4" s="619" t="s">
        <v>767</v>
      </c>
      <c r="EE4" s="619" t="s">
        <v>768</v>
      </c>
      <c r="EF4" s="619" t="s">
        <v>769</v>
      </c>
      <c r="EG4" s="619" t="s">
        <v>770</v>
      </c>
      <c r="EH4" s="619" t="s">
        <v>771</v>
      </c>
      <c r="EI4" s="619" t="s">
        <v>772</v>
      </c>
      <c r="EJ4" s="619" t="s">
        <v>773</v>
      </c>
      <c r="EK4" s="619" t="s">
        <v>774</v>
      </c>
      <c r="EL4" s="619" t="s">
        <v>775</v>
      </c>
      <c r="EM4" s="619" t="s">
        <v>776</v>
      </c>
      <c r="EN4" s="619"/>
      <c r="EO4" s="619"/>
      <c r="EP4" s="619"/>
      <c r="EQ4" s="619"/>
      <c r="ER4" s="619"/>
      <c r="ES4" s="619"/>
      <c r="ET4" s="619"/>
      <c r="EU4" s="619"/>
      <c r="EV4" s="619"/>
      <c r="EW4" s="619"/>
      <c r="EX4" s="619"/>
      <c r="EY4" s="619"/>
      <c r="EZ4" s="619"/>
      <c r="FA4" s="619"/>
      <c r="FB4" s="619"/>
      <c r="FC4" s="619"/>
      <c r="FD4" s="619"/>
      <c r="FE4" s="619"/>
      <c r="FF4" s="619"/>
      <c r="FG4" s="619"/>
      <c r="FH4" s="619"/>
      <c r="FI4" s="619"/>
      <c r="FJ4" s="619"/>
      <c r="FK4" s="619"/>
      <c r="FL4" s="619"/>
      <c r="FM4" s="619"/>
      <c r="FN4" s="619"/>
      <c r="FO4" s="619"/>
      <c r="FP4" s="619"/>
      <c r="FQ4" s="619"/>
      <c r="FR4" s="619"/>
    </row>
    <row r="5" spans="2:174" ht="15.75" customHeight="1">
      <c r="B5" s="450"/>
      <c r="C5" s="450"/>
      <c r="D5" s="618" t="s">
        <v>57</v>
      </c>
      <c r="E5" s="618"/>
      <c r="F5" s="619" t="s">
        <v>782</v>
      </c>
      <c r="G5" s="619"/>
      <c r="H5" s="619"/>
      <c r="I5" s="619"/>
      <c r="J5" s="619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</row>
    <row r="6" spans="2:174" ht="15.75" customHeight="1">
      <c r="B6" s="450"/>
      <c r="C6" s="450"/>
      <c r="D6" s="618" t="s">
        <v>59</v>
      </c>
      <c r="E6" s="618"/>
      <c r="F6" s="619"/>
      <c r="G6" s="619"/>
      <c r="H6" s="619"/>
      <c r="I6" s="619"/>
      <c r="J6" s="619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</row>
    <row r="7" spans="2:174" ht="15.75" customHeight="1">
      <c r="B7" s="450"/>
      <c r="C7" s="450"/>
      <c r="D7" s="618" t="s">
        <v>61</v>
      </c>
      <c r="E7" s="618"/>
      <c r="F7" s="619" t="s">
        <v>731</v>
      </c>
      <c r="G7" s="619"/>
      <c r="H7" s="619"/>
      <c r="I7" s="619"/>
      <c r="J7" s="619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</row>
    <row r="8" spans="2:174" ht="15.75" customHeight="1">
      <c r="B8" s="450"/>
      <c r="C8" s="450"/>
      <c r="D8" s="618" t="s">
        <v>63</v>
      </c>
      <c r="E8" s="618"/>
      <c r="F8" s="619" t="s">
        <v>720</v>
      </c>
      <c r="G8" s="619"/>
      <c r="H8" s="619"/>
      <c r="I8" s="619"/>
      <c r="J8" s="619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</row>
    <row r="9" spans="2:174" ht="15.75" customHeight="1">
      <c r="B9" s="450"/>
      <c r="C9" s="450"/>
      <c r="D9" s="618" t="s">
        <v>65</v>
      </c>
      <c r="E9" s="618"/>
      <c r="F9" s="619" t="s">
        <v>682</v>
      </c>
      <c r="G9" s="619"/>
      <c r="H9" s="619"/>
      <c r="I9" s="619"/>
      <c r="J9" s="619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</row>
    <row r="10" spans="2:174" ht="15.75" customHeight="1">
      <c r="B10" s="450"/>
      <c r="C10" s="450"/>
      <c r="D10" s="621"/>
      <c r="E10" s="621"/>
      <c r="F10" s="619"/>
      <c r="G10" s="619"/>
      <c r="H10" s="619"/>
      <c r="I10" s="619"/>
      <c r="J10" s="619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</row>
    <row r="11" spans="2:174" ht="15.75" customHeight="1">
      <c r="B11" s="450"/>
      <c r="C11" s="450"/>
      <c r="D11" s="618" t="s">
        <v>69</v>
      </c>
      <c r="E11" s="618"/>
      <c r="F11" s="619" t="s">
        <v>674</v>
      </c>
      <c r="G11" s="619" t="s">
        <v>746</v>
      </c>
      <c r="H11" s="619" t="s">
        <v>752</v>
      </c>
      <c r="I11" s="619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</row>
    <row r="12" spans="2:174" ht="15.75" customHeight="1">
      <c r="B12" s="450"/>
      <c r="C12" s="450"/>
      <c r="D12" s="618" t="s">
        <v>71</v>
      </c>
      <c r="E12" s="618"/>
      <c r="F12" s="619" t="s">
        <v>674</v>
      </c>
      <c r="G12" s="619" t="s">
        <v>746</v>
      </c>
      <c r="H12" s="619" t="s">
        <v>752</v>
      </c>
      <c r="I12" s="619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</row>
    <row r="13" spans="2:174" ht="15.75" customHeight="1">
      <c r="B13" s="450"/>
      <c r="C13" s="450"/>
      <c r="D13" s="618" t="s">
        <v>74</v>
      </c>
      <c r="E13" s="618"/>
      <c r="F13" s="619" t="s">
        <v>674</v>
      </c>
      <c r="G13" s="619" t="s">
        <v>746</v>
      </c>
      <c r="H13" s="619" t="s">
        <v>752</v>
      </c>
      <c r="I13" s="619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</row>
    <row r="14" spans="2:174" ht="15.75" customHeight="1">
      <c r="B14" s="450"/>
      <c r="C14" s="450"/>
      <c r="D14" s="618" t="s">
        <v>76</v>
      </c>
      <c r="E14" s="618"/>
      <c r="F14" s="619" t="s">
        <v>674</v>
      </c>
      <c r="G14" s="619" t="s">
        <v>806</v>
      </c>
      <c r="H14" s="619" t="s">
        <v>752</v>
      </c>
      <c r="I14" s="620"/>
      <c r="J14" s="619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</row>
    <row r="15" spans="2:174" ht="15.75" customHeight="1">
      <c r="B15" s="450"/>
      <c r="C15" s="450"/>
      <c r="D15" s="618" t="s">
        <v>78</v>
      </c>
      <c r="E15" s="618"/>
      <c r="F15" s="619" t="s">
        <v>674</v>
      </c>
      <c r="G15" s="619" t="s">
        <v>806</v>
      </c>
      <c r="H15" s="619" t="s">
        <v>752</v>
      </c>
      <c r="I15" s="620"/>
      <c r="J15" s="619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</row>
    <row r="16" spans="2:174" ht="15.75" customHeight="1">
      <c r="B16" s="450"/>
      <c r="C16" s="450"/>
      <c r="D16" s="618" t="s">
        <v>81</v>
      </c>
      <c r="E16" s="618"/>
      <c r="F16" s="619" t="s">
        <v>674</v>
      </c>
      <c r="G16" s="619" t="s">
        <v>806</v>
      </c>
      <c r="H16" s="619" t="s">
        <v>752</v>
      </c>
      <c r="I16" s="620"/>
      <c r="J16" s="619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</row>
    <row r="17" spans="2:21" ht="15.75" customHeight="1">
      <c r="B17" s="450"/>
      <c r="C17" s="450"/>
      <c r="D17" s="618" t="s">
        <v>83</v>
      </c>
      <c r="E17" s="618"/>
      <c r="F17" s="619" t="s">
        <v>674</v>
      </c>
      <c r="G17" s="619" t="s">
        <v>806</v>
      </c>
      <c r="H17" s="619" t="s">
        <v>752</v>
      </c>
      <c r="I17" s="620"/>
      <c r="J17" s="619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</row>
    <row r="18" spans="2:21" ht="13">
      <c r="B18" s="450"/>
      <c r="C18" s="450"/>
      <c r="D18" s="621"/>
      <c r="E18" s="621"/>
      <c r="F18" s="619"/>
      <c r="G18" s="619"/>
      <c r="H18" s="619"/>
      <c r="I18" s="619"/>
      <c r="J18" s="619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</row>
    <row r="19" spans="2:21" ht="13">
      <c r="B19" s="450"/>
      <c r="C19" s="450"/>
      <c r="D19" s="618" t="s">
        <v>86</v>
      </c>
      <c r="E19" s="618"/>
      <c r="F19" s="619" t="s">
        <v>674</v>
      </c>
      <c r="G19" s="619" t="s">
        <v>806</v>
      </c>
      <c r="H19" s="619" t="s">
        <v>752</v>
      </c>
      <c r="I19" s="620"/>
      <c r="J19" s="619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</row>
    <row r="20" spans="2:21" ht="13">
      <c r="B20" s="450"/>
      <c r="C20" s="450"/>
      <c r="D20" s="618" t="s">
        <v>88</v>
      </c>
      <c r="E20" s="618"/>
      <c r="F20" s="619" t="s">
        <v>674</v>
      </c>
      <c r="G20" s="619" t="s">
        <v>806</v>
      </c>
      <c r="H20" s="619" t="s">
        <v>752</v>
      </c>
      <c r="I20" s="620"/>
      <c r="J20" s="619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</row>
    <row r="21" spans="2:21" ht="13">
      <c r="B21" s="450"/>
      <c r="C21" s="450"/>
      <c r="D21" s="618" t="s">
        <v>90</v>
      </c>
      <c r="E21" s="618"/>
      <c r="F21" s="619" t="s">
        <v>674</v>
      </c>
      <c r="G21" s="619" t="s">
        <v>806</v>
      </c>
      <c r="H21" s="619" t="s">
        <v>752</v>
      </c>
      <c r="I21" s="620"/>
      <c r="J21" s="619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</row>
    <row r="22" spans="2:21" ht="13">
      <c r="B22" s="450"/>
      <c r="C22" s="450"/>
      <c r="D22" s="618" t="s">
        <v>92</v>
      </c>
      <c r="E22" s="618"/>
      <c r="F22" s="619" t="s">
        <v>674</v>
      </c>
      <c r="G22" s="619" t="s">
        <v>806</v>
      </c>
      <c r="H22" s="619" t="s">
        <v>752</v>
      </c>
      <c r="I22" s="620"/>
      <c r="J22" s="619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</row>
    <row r="23" spans="2:21" ht="13">
      <c r="B23" s="450"/>
      <c r="C23" s="450"/>
      <c r="D23" s="618" t="s">
        <v>95</v>
      </c>
      <c r="E23" s="618"/>
      <c r="F23" s="619" t="s">
        <v>652</v>
      </c>
      <c r="G23" s="619" t="s">
        <v>665</v>
      </c>
      <c r="H23" s="619" t="s">
        <v>698</v>
      </c>
      <c r="I23" s="620" t="s">
        <v>715</v>
      </c>
      <c r="J23" s="620" t="s">
        <v>717</v>
      </c>
      <c r="K23" s="620" t="s">
        <v>762</v>
      </c>
      <c r="L23" s="620"/>
      <c r="M23" s="620"/>
      <c r="N23" s="620"/>
      <c r="O23" s="620"/>
      <c r="P23" s="620"/>
      <c r="Q23" s="620"/>
      <c r="R23" s="620"/>
      <c r="S23" s="620"/>
      <c r="T23" s="620"/>
      <c r="U23" s="620"/>
    </row>
    <row r="24" spans="2:21" ht="13">
      <c r="B24" s="450"/>
      <c r="C24" s="450"/>
      <c r="D24" s="618" t="s">
        <v>97</v>
      </c>
      <c r="E24" s="618"/>
      <c r="F24" s="619" t="s">
        <v>652</v>
      </c>
      <c r="G24" s="619" t="s">
        <v>665</v>
      </c>
      <c r="H24" s="619" t="s">
        <v>698</v>
      </c>
      <c r="I24" s="620" t="s">
        <v>715</v>
      </c>
      <c r="J24" s="620" t="s">
        <v>717</v>
      </c>
      <c r="K24" s="620" t="s">
        <v>762</v>
      </c>
      <c r="L24" s="620"/>
      <c r="M24" s="620"/>
      <c r="N24" s="620"/>
      <c r="O24" s="620"/>
      <c r="P24" s="620"/>
      <c r="Q24" s="620"/>
      <c r="R24" s="620"/>
      <c r="S24" s="620"/>
      <c r="T24" s="620"/>
      <c r="U24" s="620"/>
    </row>
    <row r="25" spans="2:21" ht="13">
      <c r="B25" s="450"/>
      <c r="C25" s="450"/>
      <c r="D25" s="618" t="s">
        <v>99</v>
      </c>
      <c r="E25" s="618"/>
      <c r="F25" s="619" t="s">
        <v>674</v>
      </c>
      <c r="G25" s="619" t="s">
        <v>746</v>
      </c>
      <c r="H25" s="619" t="s">
        <v>752</v>
      </c>
      <c r="I25" s="619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</row>
    <row r="26" spans="2:21" ht="13">
      <c r="B26" s="450"/>
      <c r="C26" s="450"/>
      <c r="D26" s="621"/>
      <c r="E26" s="621"/>
      <c r="F26" s="619"/>
      <c r="G26" s="619"/>
      <c r="H26" s="619"/>
      <c r="I26" s="619"/>
      <c r="J26" s="619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</row>
    <row r="27" spans="2:21" ht="13">
      <c r="B27" s="450"/>
      <c r="C27" s="450"/>
      <c r="D27" s="618" t="s">
        <v>102</v>
      </c>
      <c r="E27" s="618"/>
      <c r="F27" s="619" t="s">
        <v>690</v>
      </c>
      <c r="G27" s="619"/>
      <c r="H27" s="619"/>
      <c r="I27" s="619"/>
      <c r="J27" s="619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</row>
    <row r="28" spans="2:21" ht="13">
      <c r="B28" s="450"/>
      <c r="C28" s="450"/>
      <c r="D28" s="618" t="s">
        <v>104</v>
      </c>
      <c r="E28" s="618"/>
      <c r="F28" s="619" t="s">
        <v>690</v>
      </c>
      <c r="G28" s="619"/>
      <c r="H28" s="619"/>
      <c r="I28" s="619"/>
      <c r="J28" s="619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</row>
    <row r="29" spans="2:21" ht="13">
      <c r="B29" s="450"/>
      <c r="C29" s="450"/>
      <c r="D29" s="618" t="s">
        <v>106</v>
      </c>
      <c r="E29" s="618"/>
      <c r="F29" s="619" t="s">
        <v>690</v>
      </c>
      <c r="G29" s="619"/>
      <c r="H29" s="619"/>
      <c r="I29" s="619"/>
      <c r="J29" s="619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</row>
    <row r="30" spans="2:21" ht="13">
      <c r="B30" s="450"/>
      <c r="C30" s="450"/>
      <c r="D30" s="618" t="s">
        <v>109</v>
      </c>
      <c r="E30" s="618"/>
      <c r="F30" s="619" t="s">
        <v>674</v>
      </c>
      <c r="G30" s="619" t="s">
        <v>766</v>
      </c>
      <c r="H30" s="619" t="s">
        <v>768</v>
      </c>
      <c r="I30" s="620" t="s">
        <v>769</v>
      </c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</row>
    <row r="31" spans="2:21" ht="13">
      <c r="B31" s="450"/>
      <c r="C31" s="450"/>
      <c r="D31" s="618" t="s">
        <v>111</v>
      </c>
      <c r="E31" s="618"/>
      <c r="F31" s="619" t="s">
        <v>650</v>
      </c>
      <c r="G31" s="619" t="s">
        <v>690</v>
      </c>
      <c r="H31" s="619" t="s">
        <v>743</v>
      </c>
      <c r="I31" s="61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</row>
    <row r="32" spans="2:21" ht="13">
      <c r="B32" s="450"/>
      <c r="C32" s="450"/>
      <c r="D32" s="618" t="s">
        <v>114</v>
      </c>
      <c r="E32" s="618"/>
      <c r="F32" s="619" t="s">
        <v>751</v>
      </c>
      <c r="G32" s="619"/>
      <c r="H32" s="619"/>
      <c r="I32" s="619"/>
      <c r="J32" s="619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</row>
    <row r="33" spans="2:21" ht="13">
      <c r="B33" s="450"/>
      <c r="C33" s="450"/>
      <c r="D33" s="618" t="s">
        <v>116</v>
      </c>
      <c r="E33" s="618"/>
      <c r="F33" s="619" t="s">
        <v>751</v>
      </c>
      <c r="G33" s="619"/>
      <c r="H33" s="619"/>
      <c r="I33" s="619"/>
      <c r="J33" s="619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</row>
    <row r="34" spans="2:21" ht="13">
      <c r="B34" s="450"/>
      <c r="C34" s="450"/>
      <c r="D34" s="618" t="s">
        <v>119</v>
      </c>
      <c r="E34" s="618"/>
      <c r="F34" s="619" t="s">
        <v>697</v>
      </c>
      <c r="G34" s="619"/>
      <c r="H34" s="619"/>
      <c r="I34" s="619"/>
      <c r="J34" s="619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</row>
    <row r="35" spans="2:21" ht="13">
      <c r="B35" s="450"/>
      <c r="C35" s="450"/>
      <c r="D35" s="618" t="s">
        <v>121</v>
      </c>
      <c r="E35" s="618"/>
      <c r="F35" s="619" t="s">
        <v>697</v>
      </c>
      <c r="G35" s="619"/>
      <c r="H35" s="619"/>
      <c r="I35" s="619"/>
      <c r="J35" s="619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</row>
    <row r="36" spans="2:21" ht="13">
      <c r="B36" s="450"/>
      <c r="C36" s="450"/>
      <c r="D36" s="618" t="s">
        <v>123</v>
      </c>
      <c r="E36" s="618"/>
      <c r="F36" s="619"/>
      <c r="G36" s="619"/>
      <c r="H36" s="619"/>
      <c r="I36" s="619"/>
      <c r="J36" s="619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</row>
    <row r="37" spans="2:21" ht="13">
      <c r="B37" s="450"/>
      <c r="C37" s="450"/>
      <c r="D37" s="618" t="s">
        <v>126</v>
      </c>
      <c r="E37" s="618"/>
      <c r="F37" s="619" t="s">
        <v>742</v>
      </c>
      <c r="G37" s="619" t="s">
        <v>743</v>
      </c>
      <c r="H37" s="620"/>
      <c r="I37" s="619"/>
      <c r="J37" s="619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</row>
    <row r="38" spans="2:21" ht="13">
      <c r="B38" s="450"/>
      <c r="C38" s="450"/>
      <c r="D38" s="618" t="s">
        <v>128</v>
      </c>
      <c r="E38" s="618"/>
      <c r="F38" s="619" t="s">
        <v>743</v>
      </c>
      <c r="G38" s="619"/>
      <c r="H38" s="620"/>
      <c r="I38" s="619"/>
      <c r="J38" s="619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</row>
    <row r="39" spans="2:21" ht="13">
      <c r="B39" s="450"/>
      <c r="C39" s="450"/>
      <c r="D39" s="618" t="s">
        <v>130</v>
      </c>
      <c r="E39" s="618"/>
      <c r="F39" s="619" t="s">
        <v>742</v>
      </c>
      <c r="G39" s="619" t="s">
        <v>743</v>
      </c>
      <c r="H39" s="620"/>
      <c r="I39" s="619"/>
      <c r="J39" s="619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</row>
    <row r="40" spans="2:21" ht="13">
      <c r="B40" s="450"/>
      <c r="C40" s="450"/>
      <c r="D40" s="618" t="s">
        <v>133</v>
      </c>
      <c r="E40" s="618"/>
      <c r="F40" s="619" t="s">
        <v>647</v>
      </c>
      <c r="G40" s="619"/>
      <c r="H40" s="619"/>
      <c r="I40" s="619"/>
      <c r="J40" s="619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</row>
    <row r="41" spans="2:21" ht="13">
      <c r="B41" s="450"/>
      <c r="C41" s="450"/>
      <c r="D41" s="618" t="s">
        <v>135</v>
      </c>
      <c r="E41" s="618"/>
      <c r="F41" s="619" t="s">
        <v>807</v>
      </c>
      <c r="G41" s="619" t="s">
        <v>745</v>
      </c>
      <c r="H41" s="619"/>
      <c r="I41" s="619"/>
      <c r="J41" s="619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</row>
    <row r="42" spans="2:21" ht="13">
      <c r="B42" s="450"/>
      <c r="C42" s="450"/>
      <c r="D42" s="618" t="s">
        <v>138</v>
      </c>
      <c r="E42" s="618"/>
      <c r="F42" s="619" t="s">
        <v>711</v>
      </c>
      <c r="G42" s="619"/>
      <c r="H42" s="619"/>
      <c r="I42" s="619"/>
      <c r="J42" s="619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</row>
    <row r="43" spans="2:21" ht="13">
      <c r="B43" s="450"/>
      <c r="C43" s="450"/>
      <c r="D43" s="618" t="s">
        <v>140</v>
      </c>
      <c r="E43" s="618"/>
      <c r="F43" s="619" t="s">
        <v>690</v>
      </c>
      <c r="G43" s="619" t="s">
        <v>697</v>
      </c>
      <c r="H43" s="620"/>
      <c r="I43" s="619"/>
      <c r="J43" s="619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</row>
    <row r="44" spans="2:21" ht="13">
      <c r="B44" s="450"/>
      <c r="C44" s="450"/>
      <c r="D44" s="618" t="s">
        <v>143</v>
      </c>
      <c r="E44" s="618"/>
      <c r="F44" s="619" t="s">
        <v>730</v>
      </c>
      <c r="G44" s="619"/>
      <c r="H44" s="619"/>
      <c r="I44" s="619"/>
      <c r="J44" s="619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</row>
    <row r="45" spans="2:21" ht="13">
      <c r="B45" s="450"/>
      <c r="C45" s="450"/>
      <c r="D45" s="618" t="s">
        <v>145</v>
      </c>
      <c r="E45" s="618"/>
      <c r="F45" s="619" t="s">
        <v>730</v>
      </c>
      <c r="G45" s="619"/>
      <c r="H45" s="619"/>
      <c r="I45" s="619"/>
      <c r="J45" s="619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</row>
    <row r="46" spans="2:21" ht="13">
      <c r="B46" s="450"/>
      <c r="C46" s="450"/>
      <c r="D46" s="621"/>
      <c r="E46" s="621"/>
      <c r="F46" s="619"/>
      <c r="G46" s="619"/>
      <c r="H46" s="619"/>
      <c r="I46" s="619"/>
      <c r="J46" s="619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</row>
    <row r="47" spans="2:21" ht="13">
      <c r="B47" s="450"/>
      <c r="C47" s="450"/>
      <c r="D47" s="618" t="s">
        <v>148</v>
      </c>
      <c r="E47" s="618"/>
      <c r="F47" s="619" t="s">
        <v>670</v>
      </c>
      <c r="G47" s="619"/>
      <c r="H47" s="619"/>
      <c r="I47" s="619"/>
      <c r="J47" s="619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</row>
    <row r="48" spans="2:21" ht="13">
      <c r="B48" s="450"/>
      <c r="C48" s="450"/>
      <c r="D48" s="618" t="s">
        <v>150</v>
      </c>
      <c r="E48" s="618"/>
      <c r="F48" s="619" t="s">
        <v>720</v>
      </c>
      <c r="G48" s="619"/>
      <c r="H48" s="619"/>
      <c r="I48" s="619"/>
      <c r="J48" s="619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</row>
    <row r="49" spans="1:61" ht="13">
      <c r="B49" s="450"/>
      <c r="C49" s="450"/>
      <c r="D49" s="618" t="s">
        <v>153</v>
      </c>
      <c r="E49" s="618"/>
      <c r="F49" s="619" t="s">
        <v>682</v>
      </c>
      <c r="G49" s="619"/>
      <c r="H49" s="619"/>
      <c r="I49" s="619"/>
      <c r="J49" s="619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</row>
    <row r="50" spans="1:61" ht="13">
      <c r="B50" s="450"/>
      <c r="C50" s="450"/>
      <c r="D50" s="618" t="s">
        <v>154</v>
      </c>
      <c r="E50" s="618"/>
      <c r="F50" s="619" t="s">
        <v>682</v>
      </c>
      <c r="G50" s="619"/>
      <c r="H50" s="619"/>
      <c r="I50" s="619"/>
      <c r="J50" s="619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</row>
    <row r="51" spans="1:61" ht="13">
      <c r="B51" s="450"/>
      <c r="C51" s="450"/>
      <c r="D51" s="618" t="s">
        <v>156</v>
      </c>
      <c r="E51" s="618"/>
      <c r="F51" s="619" t="s">
        <v>682</v>
      </c>
      <c r="G51" s="619"/>
      <c r="H51" s="619"/>
      <c r="I51" s="619"/>
      <c r="J51" s="619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</row>
    <row r="52" spans="1:61" ht="13">
      <c r="B52" s="450"/>
      <c r="C52" s="450"/>
      <c r="D52" s="618" t="s">
        <v>159</v>
      </c>
      <c r="E52" s="618"/>
      <c r="F52" s="619" t="s">
        <v>802</v>
      </c>
      <c r="G52" s="619"/>
      <c r="H52" s="619"/>
      <c r="I52" s="619"/>
      <c r="J52" s="619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</row>
    <row r="53" spans="1:61" ht="13">
      <c r="B53" s="450"/>
      <c r="C53" s="450"/>
      <c r="D53" s="618" t="s">
        <v>161</v>
      </c>
      <c r="E53" s="618"/>
      <c r="F53" s="619"/>
      <c r="G53" s="619"/>
      <c r="H53" s="619"/>
      <c r="I53" s="619"/>
      <c r="J53" s="619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</row>
    <row r="54" spans="1:61" ht="13">
      <c r="B54" s="450"/>
      <c r="C54" s="450"/>
      <c r="D54" s="618" t="s">
        <v>163</v>
      </c>
      <c r="E54" s="618"/>
      <c r="F54" s="619" t="s">
        <v>731</v>
      </c>
      <c r="G54" s="619"/>
      <c r="H54" s="619"/>
      <c r="I54" s="619"/>
      <c r="J54" s="619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</row>
    <row r="55" spans="1:61" ht="13">
      <c r="B55" s="450"/>
      <c r="C55" s="450"/>
      <c r="D55" s="618" t="s">
        <v>166</v>
      </c>
      <c r="E55" s="618"/>
      <c r="F55" s="619" t="s">
        <v>704</v>
      </c>
      <c r="G55" s="619"/>
      <c r="H55" s="619"/>
      <c r="I55" s="619"/>
      <c r="J55" s="619"/>
      <c r="K55" s="620"/>
      <c r="L55" s="620"/>
      <c r="M55" s="620"/>
      <c r="N55" s="620"/>
      <c r="O55" s="620"/>
      <c r="P55" s="620"/>
      <c r="Q55" s="620"/>
      <c r="R55" s="620"/>
      <c r="S55" s="620"/>
      <c r="T55" s="620"/>
      <c r="U55" s="620"/>
    </row>
    <row r="56" spans="1:61" ht="13">
      <c r="B56" s="450"/>
      <c r="C56" s="450"/>
      <c r="D56" s="618" t="s">
        <v>168</v>
      </c>
      <c r="E56" s="618"/>
      <c r="F56" s="619" t="s">
        <v>704</v>
      </c>
      <c r="G56" s="619"/>
      <c r="H56" s="619"/>
      <c r="I56" s="619"/>
      <c r="J56" s="619"/>
      <c r="K56" s="620"/>
      <c r="L56" s="620"/>
      <c r="M56" s="620"/>
      <c r="N56" s="620"/>
      <c r="O56" s="620"/>
      <c r="P56" s="620"/>
      <c r="Q56" s="620"/>
      <c r="R56" s="620"/>
      <c r="S56" s="620"/>
      <c r="T56" s="620"/>
      <c r="U56" s="620"/>
    </row>
    <row r="57" spans="1:61" ht="13">
      <c r="B57" s="450"/>
      <c r="C57" s="450"/>
      <c r="D57" s="618" t="s">
        <v>170</v>
      </c>
      <c r="E57" s="618"/>
      <c r="F57" s="619" t="s">
        <v>707</v>
      </c>
      <c r="G57" s="619"/>
      <c r="H57" s="619"/>
      <c r="I57" s="619"/>
      <c r="J57" s="619"/>
      <c r="K57" s="620"/>
      <c r="L57" s="620"/>
      <c r="M57" s="620"/>
      <c r="N57" s="620"/>
      <c r="O57" s="620"/>
      <c r="P57" s="620"/>
      <c r="Q57" s="620"/>
      <c r="R57" s="620"/>
      <c r="S57" s="620"/>
      <c r="T57" s="620"/>
      <c r="U57" s="620"/>
    </row>
    <row r="58" spans="1:61" ht="13">
      <c r="B58" s="450"/>
      <c r="C58" s="450"/>
      <c r="D58" s="618" t="s">
        <v>172</v>
      </c>
      <c r="E58" s="618"/>
      <c r="F58" s="619" t="s">
        <v>707</v>
      </c>
      <c r="G58" s="619"/>
      <c r="H58" s="619"/>
      <c r="I58" s="619"/>
      <c r="J58" s="619"/>
      <c r="K58" s="620"/>
      <c r="L58" s="620"/>
      <c r="M58" s="620"/>
      <c r="N58" s="620"/>
      <c r="O58" s="620"/>
      <c r="P58" s="620"/>
      <c r="Q58" s="620"/>
      <c r="R58" s="620"/>
      <c r="S58" s="620"/>
      <c r="T58" s="620"/>
      <c r="U58" s="620"/>
    </row>
    <row r="59" spans="1:61" ht="13">
      <c r="B59" s="450"/>
      <c r="C59" s="450"/>
      <c r="D59" s="450"/>
      <c r="E59" s="450"/>
      <c r="F59" s="450"/>
      <c r="G59" s="619"/>
      <c r="H59" s="619"/>
      <c r="I59" s="619"/>
      <c r="J59" s="619"/>
      <c r="K59" s="619"/>
      <c r="L59" s="620"/>
      <c r="M59" s="620"/>
      <c r="N59" s="620"/>
      <c r="O59" s="620"/>
      <c r="P59" s="620"/>
      <c r="Q59" s="620"/>
      <c r="R59" s="620"/>
      <c r="S59" s="620"/>
      <c r="T59" s="620"/>
      <c r="U59" s="620"/>
      <c r="V59" s="620"/>
    </row>
    <row r="60" spans="1:61" ht="13">
      <c r="B60" s="450"/>
      <c r="C60" s="450"/>
      <c r="D60" s="450"/>
      <c r="E60" s="450"/>
      <c r="F60" s="450"/>
      <c r="G60" s="450"/>
      <c r="H60" s="450"/>
      <c r="I60" s="450"/>
      <c r="J60" s="450"/>
      <c r="K60" s="450"/>
    </row>
    <row r="61" spans="1:61" ht="24">
      <c r="D61" s="450"/>
      <c r="E61" s="618" t="s">
        <v>49</v>
      </c>
      <c r="F61" s="618" t="s">
        <v>52</v>
      </c>
      <c r="G61" s="618" t="s">
        <v>54</v>
      </c>
      <c r="H61" s="618" t="s">
        <v>57</v>
      </c>
      <c r="I61" s="618" t="s">
        <v>59</v>
      </c>
      <c r="J61" s="618" t="s">
        <v>61</v>
      </c>
      <c r="K61" s="618" t="s">
        <v>63</v>
      </c>
      <c r="L61" s="618" t="s">
        <v>65</v>
      </c>
      <c r="M61" s="621"/>
      <c r="N61" s="618" t="s">
        <v>69</v>
      </c>
      <c r="O61" s="618" t="s">
        <v>71</v>
      </c>
      <c r="P61" s="618" t="s">
        <v>74</v>
      </c>
      <c r="Q61" s="618" t="s">
        <v>76</v>
      </c>
      <c r="R61" s="618" t="s">
        <v>78</v>
      </c>
      <c r="S61" s="618" t="s">
        <v>81</v>
      </c>
      <c r="T61" s="618" t="s">
        <v>83</v>
      </c>
      <c r="U61" s="621"/>
      <c r="V61" s="618" t="s">
        <v>86</v>
      </c>
      <c r="W61" s="618" t="s">
        <v>88</v>
      </c>
      <c r="X61" s="618" t="s">
        <v>90</v>
      </c>
      <c r="Y61" s="618" t="s">
        <v>92</v>
      </c>
      <c r="Z61" s="618" t="s">
        <v>95</v>
      </c>
      <c r="AA61" s="618" t="s">
        <v>97</v>
      </c>
      <c r="AB61" s="618" t="s">
        <v>99</v>
      </c>
      <c r="AC61" s="621"/>
      <c r="AD61" s="618" t="s">
        <v>102</v>
      </c>
      <c r="AE61" s="618" t="s">
        <v>104</v>
      </c>
      <c r="AF61" s="618" t="s">
        <v>106</v>
      </c>
      <c r="AG61" s="618" t="s">
        <v>109</v>
      </c>
      <c r="AH61" s="618" t="s">
        <v>111</v>
      </c>
      <c r="AI61" s="618" t="s">
        <v>114</v>
      </c>
      <c r="AJ61" s="618" t="s">
        <v>116</v>
      </c>
      <c r="AK61" s="618" t="s">
        <v>119</v>
      </c>
      <c r="AL61" s="618" t="s">
        <v>121</v>
      </c>
      <c r="AM61" s="618" t="s">
        <v>123</v>
      </c>
      <c r="AN61" s="618" t="s">
        <v>126</v>
      </c>
      <c r="AO61" s="618" t="s">
        <v>128</v>
      </c>
      <c r="AP61" s="618" t="s">
        <v>130</v>
      </c>
      <c r="AQ61" s="618" t="s">
        <v>133</v>
      </c>
      <c r="AR61" s="618" t="s">
        <v>135</v>
      </c>
      <c r="AS61" s="618" t="s">
        <v>138</v>
      </c>
      <c r="AT61" s="618" t="s">
        <v>140</v>
      </c>
      <c r="AU61" s="618" t="s">
        <v>143</v>
      </c>
      <c r="AV61" s="618" t="s">
        <v>145</v>
      </c>
      <c r="AW61" s="621"/>
      <c r="AX61" s="618" t="s">
        <v>148</v>
      </c>
      <c r="AY61" s="618" t="s">
        <v>150</v>
      </c>
      <c r="AZ61" s="618" t="s">
        <v>153</v>
      </c>
      <c r="BA61" s="618" t="s">
        <v>154</v>
      </c>
      <c r="BB61" s="618" t="s">
        <v>156</v>
      </c>
      <c r="BC61" s="618" t="s">
        <v>159</v>
      </c>
      <c r="BD61" s="618" t="s">
        <v>161</v>
      </c>
      <c r="BE61" s="618" t="s">
        <v>163</v>
      </c>
      <c r="BF61" s="618" t="s">
        <v>166</v>
      </c>
      <c r="BG61" s="618" t="s">
        <v>168</v>
      </c>
      <c r="BH61" s="618" t="s">
        <v>170</v>
      </c>
      <c r="BI61" s="618" t="s">
        <v>172</v>
      </c>
    </row>
    <row r="62" spans="1:61" ht="13">
      <c r="D62" s="450"/>
      <c r="E62" s="622">
        <f>Resultado!$F$16/100</f>
        <v>1</v>
      </c>
      <c r="F62" s="622">
        <f>Resultado!$F$17/100</f>
        <v>0.18</v>
      </c>
      <c r="G62" s="622">
        <f>Resultado!$F$18/100</f>
        <v>1</v>
      </c>
      <c r="H62" s="622">
        <f>Resultado!$F$19/100</f>
        <v>0.25</v>
      </c>
      <c r="I62" s="622">
        <f ca="1">Resultado!$F$20/100</f>
        <v>0.3</v>
      </c>
      <c r="J62" s="622">
        <f>Resultado!$F$21/100</f>
        <v>1</v>
      </c>
      <c r="K62" s="622">
        <f>Resultado!$F$22/100</f>
        <v>1.0000000000000002</v>
      </c>
      <c r="L62" s="622">
        <f>Resultado!$F$23/100</f>
        <v>1</v>
      </c>
      <c r="M62" s="622"/>
      <c r="N62" s="622">
        <f>Resultado!$F$29/100</f>
        <v>1</v>
      </c>
      <c r="O62" s="622">
        <f>Resultado!$F$30/100</f>
        <v>1</v>
      </c>
      <c r="P62" s="622">
        <f>Resultado!$F$31/100</f>
        <v>0.11120866256950541</v>
      </c>
      <c r="Q62" s="622">
        <f>Resultado!$F$32/100</f>
        <v>0.13636363636363635</v>
      </c>
      <c r="R62" s="622">
        <f>Resultado!$F$33/100</f>
        <v>1</v>
      </c>
      <c r="S62" s="622">
        <f>Resultado!$F$34/100</f>
        <v>1</v>
      </c>
      <c r="T62" s="622">
        <f>Resultado!$F$35/100</f>
        <v>1</v>
      </c>
      <c r="U62" s="622"/>
      <c r="V62" s="622">
        <f>Resultado!$F$41/100</f>
        <v>1</v>
      </c>
      <c r="W62" s="622">
        <f>Resultado!$F$42/100</f>
        <v>1</v>
      </c>
      <c r="X62" s="622">
        <f>Resultado!$F$43/100</f>
        <v>0.14992503748125938</v>
      </c>
      <c r="Y62" s="622">
        <f>Resultado!$F$44/100</f>
        <v>1</v>
      </c>
      <c r="Z62" s="622">
        <f>Resultado!$F$45/100</f>
        <v>1</v>
      </c>
      <c r="AA62" s="622">
        <f>Resultado!$F$46/100</f>
        <v>1</v>
      </c>
      <c r="AB62" s="622">
        <f>Resultado!$F$47/100</f>
        <v>1</v>
      </c>
      <c r="AC62" s="622"/>
      <c r="AD62" s="622">
        <f>Resultado!$F$53/100</f>
        <v>1</v>
      </c>
      <c r="AE62" s="622">
        <f>Resultado!$F$54/100</f>
        <v>0.9</v>
      </c>
      <c r="AF62" s="622">
        <f>Resultado!$F$55/100</f>
        <v>0</v>
      </c>
      <c r="AG62" s="622">
        <f>Resultado!$F$56/100</f>
        <v>1</v>
      </c>
      <c r="AH62" s="622">
        <f>Resultado!$F$57/100</f>
        <v>0.1</v>
      </c>
      <c r="AI62" s="622">
        <f>Resultado!$F$58/100</f>
        <v>0.95</v>
      </c>
      <c r="AJ62" s="622">
        <f>Resultado!$F$59/100</f>
        <v>0</v>
      </c>
      <c r="AK62" s="622">
        <f>Resultado!$F$60/100</f>
        <v>1</v>
      </c>
      <c r="AL62" s="622">
        <f>Resultado!$F$61/100</f>
        <v>0</v>
      </c>
      <c r="AM62" s="622">
        <f>Resultado!$F$62/100</f>
        <v>0</v>
      </c>
      <c r="AN62" s="622">
        <f>Resultado!$F$63/100</f>
        <v>1</v>
      </c>
      <c r="AO62" s="622">
        <f>Resultado!$F$64/100</f>
        <v>0</v>
      </c>
      <c r="AP62" s="622">
        <f>Resultado!$F$65/100</f>
        <v>0</v>
      </c>
      <c r="AQ62" s="622">
        <f>Resultado!$F$66/100</f>
        <v>1</v>
      </c>
      <c r="AR62" s="622">
        <f>Resultado!$F$67/100</f>
        <v>1</v>
      </c>
      <c r="AS62" s="622">
        <f>Resultado!$F$68/100</f>
        <v>0</v>
      </c>
      <c r="AT62" s="622">
        <f>Resultado!$F$69/100</f>
        <v>0</v>
      </c>
      <c r="AU62" s="622">
        <f>Resultado!$F$70/100</f>
        <v>0</v>
      </c>
      <c r="AV62" s="622">
        <f>Resultado!$F$71/100</f>
        <v>1</v>
      </c>
      <c r="AW62" s="622"/>
      <c r="AX62" s="622">
        <f>Resultado!$F$77/100</f>
        <v>0.67356783919597985</v>
      </c>
      <c r="AY62" s="622">
        <f>Resultado!$F$78/100</f>
        <v>1</v>
      </c>
      <c r="AZ62" s="622">
        <f>Resultado!$F$79/100</f>
        <v>1</v>
      </c>
      <c r="BA62" s="622">
        <f>Resultado!$F$80/100</f>
        <v>0.5</v>
      </c>
      <c r="BB62" s="622">
        <f>Resultado!$F$81/100</f>
        <v>1</v>
      </c>
      <c r="BC62" s="622">
        <f>Resultado!$F$82/100</f>
        <v>1</v>
      </c>
      <c r="BD62" s="622">
        <f>Resultado!$F$83/100</f>
        <v>1</v>
      </c>
      <c r="BE62" s="622">
        <f>Resultado!$F$84/100</f>
        <v>1</v>
      </c>
      <c r="BF62" s="622">
        <f>Resultado!$F$85/100</f>
        <v>0.35</v>
      </c>
      <c r="BG62" s="622">
        <f>Resultado!$F$86/100</f>
        <v>1</v>
      </c>
      <c r="BH62" s="622">
        <f>Resultado!$F$87/100</f>
        <v>0</v>
      </c>
      <c r="BI62" s="622">
        <f>Resultado!$F$88/100</f>
        <v>0</v>
      </c>
    </row>
    <row r="63" spans="1:61" ht="13">
      <c r="A63" s="609" t="s">
        <v>808</v>
      </c>
      <c r="B63" s="619" t="s">
        <v>809</v>
      </c>
      <c r="C63" s="609" t="s">
        <v>810</v>
      </c>
      <c r="D63" s="609" t="s">
        <v>811</v>
      </c>
      <c r="E63" s="450"/>
      <c r="F63" s="450"/>
      <c r="G63" s="450"/>
      <c r="H63" s="450"/>
      <c r="I63" s="450"/>
      <c r="J63" s="450"/>
      <c r="K63" s="450"/>
      <c r="L63" s="450"/>
      <c r="M63" s="450"/>
      <c r="N63" s="450"/>
      <c r="O63" s="450"/>
      <c r="P63" s="450"/>
      <c r="Q63" s="450"/>
      <c r="R63" s="450"/>
      <c r="S63" s="450"/>
      <c r="T63" s="450"/>
      <c r="U63" s="450"/>
      <c r="V63" s="450"/>
      <c r="W63" s="450"/>
      <c r="X63" s="450"/>
      <c r="Y63" s="450"/>
      <c r="Z63" s="450"/>
      <c r="AA63" s="450"/>
      <c r="AB63" s="450"/>
      <c r="AC63" s="450"/>
      <c r="AD63" s="450"/>
      <c r="AE63" s="450"/>
      <c r="AF63" s="450"/>
      <c r="AG63" s="450"/>
      <c r="AH63" s="450"/>
      <c r="AI63" s="450"/>
      <c r="AJ63" s="450"/>
      <c r="AK63" s="450"/>
      <c r="AL63" s="450"/>
      <c r="AM63" s="450"/>
      <c r="AN63" s="450"/>
      <c r="AO63" s="450"/>
      <c r="AP63" s="450"/>
      <c r="AQ63" s="450"/>
      <c r="AR63" s="450"/>
      <c r="AS63" s="450"/>
      <c r="AT63" s="450"/>
      <c r="AU63" s="450"/>
      <c r="AV63" s="450"/>
      <c r="AW63" s="450"/>
      <c r="AX63" s="450"/>
      <c r="AY63" s="450"/>
      <c r="AZ63" s="450"/>
      <c r="BA63" s="450"/>
      <c r="BB63" s="450"/>
      <c r="BC63" s="450"/>
      <c r="BD63" s="450"/>
      <c r="BE63" s="450"/>
      <c r="BF63" s="450"/>
      <c r="BG63" s="450"/>
      <c r="BH63" s="450"/>
      <c r="BI63" s="450"/>
    </row>
    <row r="64" spans="1:61" ht="13">
      <c r="A64" s="609">
        <v>1</v>
      </c>
      <c r="B64" s="619" t="s">
        <v>640</v>
      </c>
      <c r="C64">
        <f t="shared" ref="C64:C232" ca="1" si="0">SUM(E64:BI64)</f>
        <v>0.18</v>
      </c>
      <c r="D64">
        <f t="shared" ref="D64:D232" si="1">C237</f>
        <v>1</v>
      </c>
      <c r="E64" s="450">
        <f>IF(IFERROR(HLOOKUP($B64,$F2:$FS2,1,FALSE),0)=0,0,1)*E$62</f>
        <v>0</v>
      </c>
      <c r="F64" s="450">
        <f>IF(IFERROR(HLOOKUP($B64,$F3:$FS3,1,FALSE),0)=0,0,1)*F$62</f>
        <v>0.18</v>
      </c>
      <c r="G64" s="450">
        <f>IF(IFERROR(HLOOKUP($B64,$F4:$FS4,1,FALSE),0)=0,0,1)*G$62</f>
        <v>0</v>
      </c>
      <c r="H64" s="450">
        <f>IF(IFERROR(HLOOKUP($B64,$F5:$FS5,1,FALSE),0)=0,0,1)*H$62</f>
        <v>0</v>
      </c>
      <c r="I64" s="450">
        <f ca="1">IF(IFERROR(HLOOKUP($B64,$F6:$FS6,1,FALSE),0)=0,0,1)*I$62</f>
        <v>0</v>
      </c>
      <c r="J64" s="450">
        <f>IF(IFERROR(HLOOKUP($B64,$F7:$FS7,1,FALSE),0)=0,0,1)*J$62</f>
        <v>0</v>
      </c>
      <c r="K64" s="450">
        <f>IF(IFERROR(HLOOKUP($B64,$F8:$FS8,1,FALSE),0)=0,0,1)*K$62</f>
        <v>0</v>
      </c>
      <c r="L64" s="450">
        <f>IF(IFERROR(HLOOKUP($B64,$F9:$FS9,1,FALSE),0)=0,0,1)*L$62</f>
        <v>0</v>
      </c>
      <c r="M64" s="450">
        <f>IF(IFERROR(HLOOKUP($B64,$F10:$FS10,1,FALSE),0)=0,0,1)*M$62</f>
        <v>0</v>
      </c>
      <c r="N64" s="450">
        <f>IF(IFERROR(HLOOKUP($B64,$F11:$FS11,1,FALSE),0)=0,0,1)*N$62</f>
        <v>0</v>
      </c>
      <c r="O64" s="450">
        <f>IF(IFERROR(HLOOKUP($B64,$F12:$FS12,1,FALSE),0)=0,0,1)*O$62</f>
        <v>0</v>
      </c>
      <c r="P64" s="450">
        <f>IF(IFERROR(HLOOKUP($B64,$F13:$FS13,1,FALSE),0)=0,0,1)*P$62</f>
        <v>0</v>
      </c>
      <c r="Q64" s="450">
        <f>IF(IFERROR(HLOOKUP($B64,$F14:$FS14,1,FALSE),0)=0,0,1)*Q$62</f>
        <v>0</v>
      </c>
      <c r="R64" s="450">
        <f>IF(IFERROR(HLOOKUP($B64,$F15:$FS15,1,FALSE),0)=0,0,1)*R$62</f>
        <v>0</v>
      </c>
      <c r="S64" s="450">
        <f>IF(IFERROR(HLOOKUP($B64,$F16:$FS16,1,FALSE),0)=0,0,1)*S$62</f>
        <v>0</v>
      </c>
      <c r="T64" s="450">
        <f>IF(IFERROR(HLOOKUP($B64,$F17:$FS17,1,FALSE),0)=0,0,1)*T$62</f>
        <v>0</v>
      </c>
      <c r="U64" s="450">
        <f>IF(IFERROR(HLOOKUP($B64,$F18:$FS18,1,FALSE),0)=0,0,1)*U$62</f>
        <v>0</v>
      </c>
      <c r="V64" s="450">
        <f>IF(IFERROR(HLOOKUP($B64,$F19:$FS19,1,FALSE),0)=0,0,1)*V$62</f>
        <v>0</v>
      </c>
      <c r="W64" s="450">
        <f>IF(IFERROR(HLOOKUP($B64,$F20:$FS20,1,FALSE),0)=0,0,1)*W$62</f>
        <v>0</v>
      </c>
      <c r="X64" s="450">
        <f>IF(IFERROR(HLOOKUP($B64,$F21:$FS21,1,FALSE),0)=0,0,1)*X$62</f>
        <v>0</v>
      </c>
      <c r="Y64" s="450">
        <f>IF(IFERROR(HLOOKUP($B64,$F22:$FS22,1,FALSE),0)=0,0,1)*Y$62</f>
        <v>0</v>
      </c>
      <c r="Z64" s="450">
        <f>IF(IFERROR(HLOOKUP($B64,$F23:$FS23,1,FALSE),0)=0,0,1)*Z$62</f>
        <v>0</v>
      </c>
      <c r="AA64" s="450">
        <f>IF(IFERROR(HLOOKUP($B64,$F24:$FS24,1,FALSE),0)=0,0,1)*AA$62</f>
        <v>0</v>
      </c>
      <c r="AB64" s="450">
        <f>IF(IFERROR(HLOOKUP($B64,$F25:$FS25,1,FALSE),0)=0,0,1)*AB$62</f>
        <v>0</v>
      </c>
      <c r="AC64" s="450">
        <f>IF(IFERROR(HLOOKUP($B64,$F26:$FS26,1,FALSE),0)=0,0,1)*AC$62</f>
        <v>0</v>
      </c>
      <c r="AD64" s="450">
        <f>IF(IFERROR(HLOOKUP($B64,$F27:$FS27,1,FALSE),0)=0,0,1)*AD$62</f>
        <v>0</v>
      </c>
      <c r="AE64" s="450">
        <f>IF(IFERROR(HLOOKUP($B64,$F28:$FS28,1,FALSE),0)=0,0,1)*AE$62</f>
        <v>0</v>
      </c>
      <c r="AF64" s="450">
        <f>IF(IFERROR(HLOOKUP($B64,$F29:$FS29,1,FALSE),0)=0,0,1)*AF$62</f>
        <v>0</v>
      </c>
      <c r="AG64" s="450">
        <f>IF(IFERROR(HLOOKUP($B64,$F30:$FS30,1,FALSE),0)=0,0,1)*AG$62</f>
        <v>0</v>
      </c>
      <c r="AH64" s="450">
        <f>IF(IFERROR(HLOOKUP($B64,$F31:$FS31,1,FALSE),0)=0,0,1)*AH$62</f>
        <v>0</v>
      </c>
      <c r="AI64" s="450">
        <f>IF(IFERROR(HLOOKUP($B64,$F32:$FS32,1,FALSE),0)=0,0,1)*AI$62</f>
        <v>0</v>
      </c>
      <c r="AJ64" s="450">
        <f>IF(IFERROR(HLOOKUP($B64,$F33:$FS33,1,FALSE),0)=0,0,1)*AJ$62</f>
        <v>0</v>
      </c>
      <c r="AK64" s="450">
        <f>IF(IFERROR(HLOOKUP($B64,$F34:$FS34,1,FALSE),0)=0,0,1)*AK$62</f>
        <v>0</v>
      </c>
      <c r="AL64" s="450">
        <f>IF(IFERROR(HLOOKUP($B64,$F35:$FS35,1,FALSE),0)=0,0,1)*AL$62</f>
        <v>0</v>
      </c>
      <c r="AM64" s="450">
        <f>IF(IFERROR(HLOOKUP($B64,$F36:$FS36,1,FALSE),0)=0,0,1)*AM$62</f>
        <v>0</v>
      </c>
      <c r="AN64" s="450">
        <f>IF(IFERROR(HLOOKUP($B64,$F37:$FS37,1,FALSE),0)=0,0,1)*AN$62</f>
        <v>0</v>
      </c>
      <c r="AO64" s="450">
        <f>IF(IFERROR(HLOOKUP($B64,$F38:$FS38,1,FALSE),0)=0,0,1)*AO$62</f>
        <v>0</v>
      </c>
      <c r="AP64" s="450">
        <f>IF(IFERROR(HLOOKUP($B64,$F39:$FS39,1,FALSE),0)=0,0,1)*AP$62</f>
        <v>0</v>
      </c>
      <c r="AQ64" s="450">
        <f>IF(IFERROR(HLOOKUP($B64,$F40:$FS40,1,FALSE),0)=0,0,1)*AQ$62</f>
        <v>0</v>
      </c>
      <c r="AR64" s="450">
        <f>IF(IFERROR(HLOOKUP($B64,$F41:$FS41,1,FALSE),0)=0,0,1)*AR$62</f>
        <v>0</v>
      </c>
      <c r="AS64" s="450">
        <f>IF(IFERROR(HLOOKUP($B64,$F42:$FS42,1,FALSE),0)=0,0,1)*AS$62</f>
        <v>0</v>
      </c>
      <c r="AT64" s="450">
        <f>IF(IFERROR(HLOOKUP($B64,$F43:$FS43,1,FALSE),0)=0,0,1)*AT$62</f>
        <v>0</v>
      </c>
      <c r="AU64" s="450">
        <f>IF(IFERROR(HLOOKUP($B64,$F44:$FS44,1,FALSE),0)=0,0,1)*AU$62</f>
        <v>0</v>
      </c>
      <c r="AV64" s="450">
        <f>IF(IFERROR(HLOOKUP($B64,$F45:$FS45,1,FALSE),0)=0,0,1)*AV$62</f>
        <v>0</v>
      </c>
      <c r="AW64" s="450">
        <f>IF(IFERROR(HLOOKUP($B64,$F46:$FS46,1,FALSE),0)=0,0,1)*AW$62</f>
        <v>0</v>
      </c>
      <c r="AX64" s="450">
        <f>IF(IFERROR(HLOOKUP($B64,$F47:$FS47,1,FALSE),0)=0,0,1)*AX$62</f>
        <v>0</v>
      </c>
      <c r="AY64" s="450">
        <f>IF(IFERROR(HLOOKUP($B64,$F48:$FS48,1,FALSE),0)=0,0,1)*AY$62</f>
        <v>0</v>
      </c>
      <c r="AZ64" s="450">
        <f>IF(IFERROR(HLOOKUP($B64,$F49:$FS49,1,FALSE),0)=0,0,1)*AZ$62</f>
        <v>0</v>
      </c>
      <c r="BA64" s="450">
        <f>IF(IFERROR(HLOOKUP($B64,$F50:$FS50,1,FALSE),0)=0,0,1)*BA$62</f>
        <v>0</v>
      </c>
      <c r="BB64" s="450">
        <f>IF(IFERROR(HLOOKUP($B64,$F51:$FS51,1,FALSE),0)=0,0,1)*BB$62</f>
        <v>0</v>
      </c>
      <c r="BC64" s="450">
        <f>IF(IFERROR(HLOOKUP($B64,$F52:$FS52,1,FALSE),0)=0,0,1)*BC$62</f>
        <v>0</v>
      </c>
      <c r="BD64" s="450">
        <f>IF(IFERROR(HLOOKUP($B64,$F53:$FS53,1,FALSE),0)=0,0,1)*BD$62</f>
        <v>0</v>
      </c>
      <c r="BE64" s="450">
        <f>IF(IFERROR(HLOOKUP($B64,$F54:$FS54,1,FALSE),0)=0,0,1)*BE$62</f>
        <v>0</v>
      </c>
      <c r="BF64" s="450">
        <f>IF(IFERROR(HLOOKUP($B64,$F55:$FS55,1,FALSE),0)=0,0,1)*BF$62</f>
        <v>0</v>
      </c>
      <c r="BG64" s="450">
        <f>IF(IFERROR(HLOOKUP($B64,$F56:$FS56,1,FALSE),0)=0,0,1)*BG$62</f>
        <v>0</v>
      </c>
      <c r="BH64" s="450">
        <f>IF(IFERROR(HLOOKUP($B64,$F57:$FS57,1,FALSE),0)=0,0,1)*BH$62</f>
        <v>0</v>
      </c>
      <c r="BI64" s="450">
        <f>IF(IFERROR(HLOOKUP($B64,$F58:$FS58,1,FALSE),0)=0,0,1)*BI$62</f>
        <v>0</v>
      </c>
    </row>
    <row r="65" spans="1:61" ht="13">
      <c r="A65" s="609">
        <v>1</v>
      </c>
      <c r="B65" s="619" t="s">
        <v>641</v>
      </c>
      <c r="C65">
        <f t="shared" ca="1" si="0"/>
        <v>0.18</v>
      </c>
      <c r="D65">
        <f t="shared" si="1"/>
        <v>1</v>
      </c>
      <c r="E65" s="450">
        <f>IF(IFERROR(HLOOKUP($B65,$F2:$FS2,1,FALSE),0)=0,0,1)*E$62</f>
        <v>0</v>
      </c>
      <c r="F65" s="450">
        <f>IF(IFERROR(HLOOKUP($B65,$F3:$FS3,1,FALSE),0)=0,0,1)*F$62</f>
        <v>0.18</v>
      </c>
      <c r="G65" s="450">
        <f>IF(IFERROR(HLOOKUP($B65,$F4:$FS4,1,FALSE),0)=0,0,1)*G$62</f>
        <v>0</v>
      </c>
      <c r="H65" s="450">
        <f>IF(IFERROR(HLOOKUP($B65,$F5:$FS5,1,FALSE),0)=0,0,1)*H$62</f>
        <v>0</v>
      </c>
      <c r="I65" s="450">
        <f ca="1">IF(IFERROR(HLOOKUP($B65,$F6:$FS6,1,FALSE),0)=0,0,1)*I$62</f>
        <v>0</v>
      </c>
      <c r="J65" s="450">
        <f>IF(IFERROR(HLOOKUP($B65,$F7:$FS7,1,FALSE),0)=0,0,1)*J$62</f>
        <v>0</v>
      </c>
      <c r="K65" s="450">
        <f>IF(IFERROR(HLOOKUP($B65,$F8:$FS8,1,FALSE),0)=0,0,1)*K$62</f>
        <v>0</v>
      </c>
      <c r="L65" s="450">
        <f>IF(IFERROR(HLOOKUP($B65,$F9:$FS9,1,FALSE),0)=0,0,1)*L$62</f>
        <v>0</v>
      </c>
      <c r="M65" s="450">
        <f>IF(IFERROR(HLOOKUP($B65,$F10:$FS10,1,FALSE),0)=0,0,1)*M$62</f>
        <v>0</v>
      </c>
      <c r="N65" s="450">
        <f>IF(IFERROR(HLOOKUP($B65,$F11:$FS11,1,FALSE),0)=0,0,1)*N$62</f>
        <v>0</v>
      </c>
      <c r="O65" s="450">
        <f>IF(IFERROR(HLOOKUP($B65,$F12:$FS12,1,FALSE),0)=0,0,1)*O$62</f>
        <v>0</v>
      </c>
      <c r="P65" s="450">
        <f>IF(IFERROR(HLOOKUP($B65,$F13:$FS13,1,FALSE),0)=0,0,1)*P$62</f>
        <v>0</v>
      </c>
      <c r="Q65" s="450">
        <f>IF(IFERROR(HLOOKUP($B65,$F14:$FS14,1,FALSE),0)=0,0,1)*Q$62</f>
        <v>0</v>
      </c>
      <c r="R65" s="450">
        <f>IF(IFERROR(HLOOKUP($B65,$F15:$FS15,1,FALSE),0)=0,0,1)*R$62</f>
        <v>0</v>
      </c>
      <c r="S65" s="450">
        <f>IF(IFERROR(HLOOKUP($B65,$F16:$FS16,1,FALSE),0)=0,0,1)*S$62</f>
        <v>0</v>
      </c>
      <c r="T65" s="450">
        <f>IF(IFERROR(HLOOKUP($B65,$F17:$FS17,1,FALSE),0)=0,0,1)*T$62</f>
        <v>0</v>
      </c>
      <c r="U65" s="450">
        <f>IF(IFERROR(HLOOKUP($B65,$F18:$FS18,1,FALSE),0)=0,0,1)*U$62</f>
        <v>0</v>
      </c>
      <c r="V65" s="450">
        <f>IF(IFERROR(HLOOKUP($B65,$F19:$FS19,1,FALSE),0)=0,0,1)*V$62</f>
        <v>0</v>
      </c>
      <c r="W65" s="450">
        <f>IF(IFERROR(HLOOKUP($B65,$F20:$FS20,1,FALSE),0)=0,0,1)*W$62</f>
        <v>0</v>
      </c>
      <c r="X65" s="450">
        <f>IF(IFERROR(HLOOKUP($B65,$F21:$FS21,1,FALSE),0)=0,0,1)*X$62</f>
        <v>0</v>
      </c>
      <c r="Y65" s="450">
        <f>IF(IFERROR(HLOOKUP($B65,$F22:$FS22,1,FALSE),0)=0,0,1)*Y$62</f>
        <v>0</v>
      </c>
      <c r="Z65" s="450">
        <f>IF(IFERROR(HLOOKUP($B65,$F23:$FS23,1,FALSE),0)=0,0,1)*Z$62</f>
        <v>0</v>
      </c>
      <c r="AA65" s="450">
        <f>IF(IFERROR(HLOOKUP($B65,$F24:$FS24,1,FALSE),0)=0,0,1)*AA$62</f>
        <v>0</v>
      </c>
      <c r="AB65" s="450">
        <f>IF(IFERROR(HLOOKUP($B65,$F25:$FS25,1,FALSE),0)=0,0,1)*AB$62</f>
        <v>0</v>
      </c>
      <c r="AC65" s="450">
        <f>IF(IFERROR(HLOOKUP($B65,$F26:$FS26,1,FALSE),0)=0,0,1)*AC$62</f>
        <v>0</v>
      </c>
      <c r="AD65" s="450">
        <f>IF(IFERROR(HLOOKUP($B65,$F27:$FS27,1,FALSE),0)=0,0,1)*AD$62</f>
        <v>0</v>
      </c>
      <c r="AE65" s="450">
        <f>IF(IFERROR(HLOOKUP($B65,$F28:$FS28,1,FALSE),0)=0,0,1)*AE$62</f>
        <v>0</v>
      </c>
      <c r="AF65" s="450">
        <f>IF(IFERROR(HLOOKUP($B65,$F29:$FS29,1,FALSE),0)=0,0,1)*AF$62</f>
        <v>0</v>
      </c>
      <c r="AG65" s="450">
        <f>IF(IFERROR(HLOOKUP($B65,$F30:$FS30,1,FALSE),0)=0,0,1)*AG$62</f>
        <v>0</v>
      </c>
      <c r="AH65" s="450">
        <f>IF(IFERROR(HLOOKUP($B65,$F31:$FS31,1,FALSE),0)=0,0,1)*AH$62</f>
        <v>0</v>
      </c>
      <c r="AI65" s="450">
        <f>IF(IFERROR(HLOOKUP($B65,$F32:$FS32,1,FALSE),0)=0,0,1)*AI$62</f>
        <v>0</v>
      </c>
      <c r="AJ65" s="450">
        <f>IF(IFERROR(HLOOKUP($B65,$F33:$FS33,1,FALSE),0)=0,0,1)*AJ$62</f>
        <v>0</v>
      </c>
      <c r="AK65" s="450">
        <f>IF(IFERROR(HLOOKUP($B65,$F34:$FS34,1,FALSE),0)=0,0,1)*AK$62</f>
        <v>0</v>
      </c>
      <c r="AL65" s="450">
        <f>IF(IFERROR(HLOOKUP($B65,$F35:$FS35,1,FALSE),0)=0,0,1)*AL$62</f>
        <v>0</v>
      </c>
      <c r="AM65" s="450">
        <f>IF(IFERROR(HLOOKUP($B65,$F36:$FS36,1,FALSE),0)=0,0,1)*AM$62</f>
        <v>0</v>
      </c>
      <c r="AN65" s="450">
        <f>IF(IFERROR(HLOOKUP($B65,$F37:$FS37,1,FALSE),0)=0,0,1)*AN$62</f>
        <v>0</v>
      </c>
      <c r="AO65" s="450">
        <f>IF(IFERROR(HLOOKUP($B65,$F38:$FS38,1,FALSE),0)=0,0,1)*AO$62</f>
        <v>0</v>
      </c>
      <c r="AP65" s="450">
        <f>IF(IFERROR(HLOOKUP($B65,$F39:$FS39,1,FALSE),0)=0,0,1)*AP$62</f>
        <v>0</v>
      </c>
      <c r="AQ65" s="450">
        <f>IF(IFERROR(HLOOKUP($B65,$F40:$FS40,1,FALSE),0)=0,0,1)*AQ$62</f>
        <v>0</v>
      </c>
      <c r="AR65" s="450">
        <f>IF(IFERROR(HLOOKUP($B65,$F41:$FS41,1,FALSE),0)=0,0,1)*AR$62</f>
        <v>0</v>
      </c>
      <c r="AS65" s="450">
        <f>IF(IFERROR(HLOOKUP($B65,$F42:$FS42,1,FALSE),0)=0,0,1)*AS$62</f>
        <v>0</v>
      </c>
      <c r="AT65" s="450">
        <f>IF(IFERROR(HLOOKUP($B65,$F43:$FS43,1,FALSE),0)=0,0,1)*AT$62</f>
        <v>0</v>
      </c>
      <c r="AU65" s="450">
        <f>IF(IFERROR(HLOOKUP($B65,$F44:$FS44,1,FALSE),0)=0,0,1)*AU$62</f>
        <v>0</v>
      </c>
      <c r="AV65" s="450">
        <f>IF(IFERROR(HLOOKUP($B65,$F45:$FS45,1,FALSE),0)=0,0,1)*AV$62</f>
        <v>0</v>
      </c>
      <c r="AW65" s="450">
        <f>IF(IFERROR(HLOOKUP($B65,$F46:$FS46,1,FALSE),0)=0,0,1)*AW$62</f>
        <v>0</v>
      </c>
      <c r="AX65" s="450">
        <f>IF(IFERROR(HLOOKUP($B65,$F47:$FS47,1,FALSE),0)=0,0,1)*AX$62</f>
        <v>0</v>
      </c>
      <c r="AY65" s="450">
        <f>IF(IFERROR(HLOOKUP($B65,$F48:$FS48,1,FALSE),0)=0,0,1)*AY$62</f>
        <v>0</v>
      </c>
      <c r="AZ65" s="450">
        <f>IF(IFERROR(HLOOKUP($B65,$F49:$FS49,1,FALSE),0)=0,0,1)*AZ$62</f>
        <v>0</v>
      </c>
      <c r="BA65" s="450">
        <f>IF(IFERROR(HLOOKUP($B65,$F50:$FS50,1,FALSE),0)=0,0,1)*BA$62</f>
        <v>0</v>
      </c>
      <c r="BB65" s="450">
        <f>IF(IFERROR(HLOOKUP($B65,$F51:$FS51,1,FALSE),0)=0,0,1)*BB$62</f>
        <v>0</v>
      </c>
      <c r="BC65" s="450">
        <f>IF(IFERROR(HLOOKUP($B65,$F52:$FS52,1,FALSE),0)=0,0,1)*BC$62</f>
        <v>0</v>
      </c>
      <c r="BD65" s="450">
        <f>IF(IFERROR(HLOOKUP($B65,$F53:$FS53,1,FALSE),0)=0,0,1)*BD$62</f>
        <v>0</v>
      </c>
      <c r="BE65" s="450">
        <f>IF(IFERROR(HLOOKUP($B65,$F54:$FS54,1,FALSE),0)=0,0,1)*BE$62</f>
        <v>0</v>
      </c>
      <c r="BF65" s="450">
        <f>IF(IFERROR(HLOOKUP($B65,$F55:$FS55,1,FALSE),0)=0,0,1)*BF$62</f>
        <v>0</v>
      </c>
      <c r="BG65" s="450">
        <f>IF(IFERROR(HLOOKUP($B65,$F56:$FS56,1,FALSE),0)=0,0,1)*BG$62</f>
        <v>0</v>
      </c>
      <c r="BH65" s="450">
        <f>IF(IFERROR(HLOOKUP($B65,$F57:$FS57,1,FALSE),0)=0,0,1)*BH$62</f>
        <v>0</v>
      </c>
      <c r="BI65" s="450">
        <f>IF(IFERROR(HLOOKUP($B65,$F58:$FS58,1,FALSE),0)=0,0,1)*BI$62</f>
        <v>0</v>
      </c>
    </row>
    <row r="66" spans="1:61" ht="13">
      <c r="A66" s="609">
        <v>1</v>
      </c>
      <c r="B66" s="619" t="s">
        <v>642</v>
      </c>
      <c r="C66">
        <f t="shared" ca="1" si="0"/>
        <v>0.18</v>
      </c>
      <c r="D66">
        <f t="shared" si="1"/>
        <v>1</v>
      </c>
      <c r="E66" s="450">
        <f>IF(IFERROR(HLOOKUP($B66,$F2:$FS2,1,FALSE),0)=0,0,1)*E$62</f>
        <v>0</v>
      </c>
      <c r="F66" s="450">
        <f>IF(IFERROR(HLOOKUP($B66,$F3:$FS3,1,FALSE),0)=0,0,1)*F$62</f>
        <v>0.18</v>
      </c>
      <c r="G66" s="450">
        <f>IF(IFERROR(HLOOKUP($B66,$F4:$FS4,1,FALSE),0)=0,0,1)*G$62</f>
        <v>0</v>
      </c>
      <c r="H66" s="450">
        <f>IF(IFERROR(HLOOKUP($B66,$F5:$FS5,1,FALSE),0)=0,0,1)*H$62</f>
        <v>0</v>
      </c>
      <c r="I66" s="450">
        <f ca="1">IF(IFERROR(HLOOKUP($B66,$F6:$FS6,1,FALSE),0)=0,0,1)*I$62</f>
        <v>0</v>
      </c>
      <c r="J66" s="450">
        <f>IF(IFERROR(HLOOKUP($B66,$F7:$FS7,1,FALSE),0)=0,0,1)*J$62</f>
        <v>0</v>
      </c>
      <c r="K66" s="450">
        <f>IF(IFERROR(HLOOKUP($B66,$F8:$FS8,1,FALSE),0)=0,0,1)*K$62</f>
        <v>0</v>
      </c>
      <c r="L66" s="450">
        <f>IF(IFERROR(HLOOKUP($B66,$F9:$FS9,1,FALSE),0)=0,0,1)*L$62</f>
        <v>0</v>
      </c>
      <c r="M66" s="450">
        <f>IF(IFERROR(HLOOKUP($B66,$F10:$FS10,1,FALSE),0)=0,0,1)*M$62</f>
        <v>0</v>
      </c>
      <c r="N66" s="450">
        <f>IF(IFERROR(HLOOKUP($B66,$F11:$FS11,1,FALSE),0)=0,0,1)*N$62</f>
        <v>0</v>
      </c>
      <c r="O66" s="450">
        <f>IF(IFERROR(HLOOKUP($B66,$F12:$FS12,1,FALSE),0)=0,0,1)*O$62</f>
        <v>0</v>
      </c>
      <c r="P66" s="450">
        <f>IF(IFERROR(HLOOKUP($B66,$F13:$FS13,1,FALSE),0)=0,0,1)*P$62</f>
        <v>0</v>
      </c>
      <c r="Q66" s="450">
        <f>IF(IFERROR(HLOOKUP($B66,$F14:$FS14,1,FALSE),0)=0,0,1)*Q$62</f>
        <v>0</v>
      </c>
      <c r="R66" s="450">
        <f>IF(IFERROR(HLOOKUP($B66,$F15:$FS15,1,FALSE),0)=0,0,1)*R$62</f>
        <v>0</v>
      </c>
      <c r="S66" s="450">
        <f>IF(IFERROR(HLOOKUP($B66,$F16:$FS16,1,FALSE),0)=0,0,1)*S$62</f>
        <v>0</v>
      </c>
      <c r="T66" s="450">
        <f>IF(IFERROR(HLOOKUP($B66,$F17:$FS17,1,FALSE),0)=0,0,1)*T$62</f>
        <v>0</v>
      </c>
      <c r="U66" s="450">
        <f>IF(IFERROR(HLOOKUP($B66,$F18:$FS18,1,FALSE),0)=0,0,1)*U$62</f>
        <v>0</v>
      </c>
      <c r="V66" s="450">
        <f>IF(IFERROR(HLOOKUP($B66,$F19:$FS19,1,FALSE),0)=0,0,1)*V$62</f>
        <v>0</v>
      </c>
      <c r="W66" s="450">
        <f>IF(IFERROR(HLOOKUP($B66,$F20:$FS20,1,FALSE),0)=0,0,1)*W$62</f>
        <v>0</v>
      </c>
      <c r="X66" s="450">
        <f>IF(IFERROR(HLOOKUP($B66,$F21:$FS21,1,FALSE),0)=0,0,1)*X$62</f>
        <v>0</v>
      </c>
      <c r="Y66" s="450">
        <f>IF(IFERROR(HLOOKUP($B66,$F22:$FS22,1,FALSE),0)=0,0,1)*Y$62</f>
        <v>0</v>
      </c>
      <c r="Z66" s="450">
        <f>IF(IFERROR(HLOOKUP($B66,$F23:$FS23,1,FALSE),0)=0,0,1)*Z$62</f>
        <v>0</v>
      </c>
      <c r="AA66" s="450">
        <f>IF(IFERROR(HLOOKUP($B66,$F24:$FS24,1,FALSE),0)=0,0,1)*AA$62</f>
        <v>0</v>
      </c>
      <c r="AB66" s="450">
        <f>IF(IFERROR(HLOOKUP($B66,$F25:$FS25,1,FALSE),0)=0,0,1)*AB$62</f>
        <v>0</v>
      </c>
      <c r="AC66" s="450">
        <f>IF(IFERROR(HLOOKUP($B66,$F26:$FS26,1,FALSE),0)=0,0,1)*AC$62</f>
        <v>0</v>
      </c>
      <c r="AD66" s="450">
        <f>IF(IFERROR(HLOOKUP($B66,$F27:$FS27,1,FALSE),0)=0,0,1)*AD$62</f>
        <v>0</v>
      </c>
      <c r="AE66" s="450">
        <f>IF(IFERROR(HLOOKUP($B66,$F28:$FS28,1,FALSE),0)=0,0,1)*AE$62</f>
        <v>0</v>
      </c>
      <c r="AF66" s="450">
        <f>IF(IFERROR(HLOOKUP($B66,$F29:$FS29,1,FALSE),0)=0,0,1)*AF$62</f>
        <v>0</v>
      </c>
      <c r="AG66" s="450">
        <f>IF(IFERROR(HLOOKUP($B66,$F30:$FS30,1,FALSE),0)=0,0,1)*AG$62</f>
        <v>0</v>
      </c>
      <c r="AH66" s="450">
        <f>IF(IFERROR(HLOOKUP($B66,$F31:$FS31,1,FALSE),0)=0,0,1)*AH$62</f>
        <v>0</v>
      </c>
      <c r="AI66" s="450">
        <f>IF(IFERROR(HLOOKUP($B66,$F32:$FS32,1,FALSE),0)=0,0,1)*AI$62</f>
        <v>0</v>
      </c>
      <c r="AJ66" s="450">
        <f>IF(IFERROR(HLOOKUP($B66,$F33:$FS33,1,FALSE),0)=0,0,1)*AJ$62</f>
        <v>0</v>
      </c>
      <c r="AK66" s="450">
        <f>IF(IFERROR(HLOOKUP($B66,$F34:$FS34,1,FALSE),0)=0,0,1)*AK$62</f>
        <v>0</v>
      </c>
      <c r="AL66" s="450">
        <f>IF(IFERROR(HLOOKUP($B66,$F35:$FS35,1,FALSE),0)=0,0,1)*AL$62</f>
        <v>0</v>
      </c>
      <c r="AM66" s="450">
        <f>IF(IFERROR(HLOOKUP($B66,$F36:$FS36,1,FALSE),0)=0,0,1)*AM$62</f>
        <v>0</v>
      </c>
      <c r="AN66" s="450">
        <f>IF(IFERROR(HLOOKUP($B66,$F37:$FS37,1,FALSE),0)=0,0,1)*AN$62</f>
        <v>0</v>
      </c>
      <c r="AO66" s="450">
        <f>IF(IFERROR(HLOOKUP($B66,$F38:$FS38,1,FALSE),0)=0,0,1)*AO$62</f>
        <v>0</v>
      </c>
      <c r="AP66" s="450">
        <f>IF(IFERROR(HLOOKUP($B66,$F39:$FS39,1,FALSE),0)=0,0,1)*AP$62</f>
        <v>0</v>
      </c>
      <c r="AQ66" s="450">
        <f>IF(IFERROR(HLOOKUP($B66,$F40:$FS40,1,FALSE),0)=0,0,1)*AQ$62</f>
        <v>0</v>
      </c>
      <c r="AR66" s="450">
        <f>IF(IFERROR(HLOOKUP($B66,$F41:$FS41,1,FALSE),0)=0,0,1)*AR$62</f>
        <v>0</v>
      </c>
      <c r="AS66" s="450">
        <f>IF(IFERROR(HLOOKUP($B66,$F42:$FS42,1,FALSE),0)=0,0,1)*AS$62</f>
        <v>0</v>
      </c>
      <c r="AT66" s="450">
        <f>IF(IFERROR(HLOOKUP($B66,$F43:$FS43,1,FALSE),0)=0,0,1)*AT$62</f>
        <v>0</v>
      </c>
      <c r="AU66" s="450">
        <f>IF(IFERROR(HLOOKUP($B66,$F44:$FS44,1,FALSE),0)=0,0,1)*AU$62</f>
        <v>0</v>
      </c>
      <c r="AV66" s="450">
        <f>IF(IFERROR(HLOOKUP($B66,$F45:$FS45,1,FALSE),0)=0,0,1)*AV$62</f>
        <v>0</v>
      </c>
      <c r="AW66" s="450">
        <f>IF(IFERROR(HLOOKUP($B66,$F46:$FS46,1,FALSE),0)=0,0,1)*AW$62</f>
        <v>0</v>
      </c>
      <c r="AX66" s="450">
        <f>IF(IFERROR(HLOOKUP($B66,$F47:$FS47,1,FALSE),0)=0,0,1)*AX$62</f>
        <v>0</v>
      </c>
      <c r="AY66" s="450">
        <f>IF(IFERROR(HLOOKUP($B66,$F48:$FS48,1,FALSE),0)=0,0,1)*AY$62</f>
        <v>0</v>
      </c>
      <c r="AZ66" s="450">
        <f>IF(IFERROR(HLOOKUP($B66,$F49:$FS49,1,FALSE),0)=0,0,1)*AZ$62</f>
        <v>0</v>
      </c>
      <c r="BA66" s="450">
        <f>IF(IFERROR(HLOOKUP($B66,$F50:$FS50,1,FALSE),0)=0,0,1)*BA$62</f>
        <v>0</v>
      </c>
      <c r="BB66" s="450">
        <f>IF(IFERROR(HLOOKUP($B66,$F51:$FS51,1,FALSE),0)=0,0,1)*BB$62</f>
        <v>0</v>
      </c>
      <c r="BC66" s="450">
        <f>IF(IFERROR(HLOOKUP($B66,$F52:$FS52,1,FALSE),0)=0,0,1)*BC$62</f>
        <v>0</v>
      </c>
      <c r="BD66" s="450">
        <f>IF(IFERROR(HLOOKUP($B66,$F53:$FS53,1,FALSE),0)=0,0,1)*BD$62</f>
        <v>0</v>
      </c>
      <c r="BE66" s="450">
        <f>IF(IFERROR(HLOOKUP($B66,$F54:$FS54,1,FALSE),0)=0,0,1)*BE$62</f>
        <v>0</v>
      </c>
      <c r="BF66" s="450">
        <f>IF(IFERROR(HLOOKUP($B66,$F55:$FS55,1,FALSE),0)=0,0,1)*BF$62</f>
        <v>0</v>
      </c>
      <c r="BG66" s="450">
        <f>IF(IFERROR(HLOOKUP($B66,$F56:$FS56,1,FALSE),0)=0,0,1)*BG$62</f>
        <v>0</v>
      </c>
      <c r="BH66" s="450">
        <f>IF(IFERROR(HLOOKUP($B66,$F57:$FS57,1,FALSE),0)=0,0,1)*BH$62</f>
        <v>0</v>
      </c>
      <c r="BI66" s="450">
        <f>IF(IFERROR(HLOOKUP($B66,$F58:$FS58,1,FALSE),0)=0,0,1)*BI$62</f>
        <v>0</v>
      </c>
    </row>
    <row r="67" spans="1:61" ht="13">
      <c r="A67" s="609">
        <v>1</v>
      </c>
      <c r="B67" s="619" t="s">
        <v>643</v>
      </c>
      <c r="C67">
        <f t="shared" ca="1" si="0"/>
        <v>0.18</v>
      </c>
      <c r="D67">
        <f t="shared" si="1"/>
        <v>1</v>
      </c>
      <c r="E67" s="450">
        <f>IF(IFERROR(HLOOKUP($B67,$F2:$FS2,1,FALSE),0)=0,0,1)*E$62</f>
        <v>0</v>
      </c>
      <c r="F67" s="450">
        <f>IF(IFERROR(HLOOKUP($B67,$F3:$FS3,1,FALSE),0)=0,0,1)*F$62</f>
        <v>0.18</v>
      </c>
      <c r="G67" s="450">
        <f>IF(IFERROR(HLOOKUP($B67,$F4:$FS4,1,FALSE),0)=0,0,1)*G$62</f>
        <v>0</v>
      </c>
      <c r="H67" s="450">
        <f>IF(IFERROR(HLOOKUP($B67,$F5:$FS5,1,FALSE),0)=0,0,1)*H$62</f>
        <v>0</v>
      </c>
      <c r="I67" s="450">
        <f ca="1">IF(IFERROR(HLOOKUP($B67,$F6:$FS6,1,FALSE),0)=0,0,1)*I$62</f>
        <v>0</v>
      </c>
      <c r="J67" s="450">
        <f>IF(IFERROR(HLOOKUP($B67,$F7:$FS7,1,FALSE),0)=0,0,1)*J$62</f>
        <v>0</v>
      </c>
      <c r="K67" s="450">
        <f>IF(IFERROR(HLOOKUP($B67,$F8:$FS8,1,FALSE),0)=0,0,1)*K$62</f>
        <v>0</v>
      </c>
      <c r="L67" s="450">
        <f>IF(IFERROR(HLOOKUP($B67,$F9:$FS9,1,FALSE),0)=0,0,1)*L$62</f>
        <v>0</v>
      </c>
      <c r="M67" s="450">
        <f>IF(IFERROR(HLOOKUP($B67,$F10:$FS10,1,FALSE),0)=0,0,1)*M$62</f>
        <v>0</v>
      </c>
      <c r="N67" s="450">
        <f>IF(IFERROR(HLOOKUP($B67,$F11:$FS11,1,FALSE),0)=0,0,1)*N$62</f>
        <v>0</v>
      </c>
      <c r="O67" s="450">
        <f>IF(IFERROR(HLOOKUP($B67,$F12:$FS12,1,FALSE),0)=0,0,1)*O$62</f>
        <v>0</v>
      </c>
      <c r="P67" s="450">
        <f>IF(IFERROR(HLOOKUP($B67,$F13:$FS13,1,FALSE),0)=0,0,1)*P$62</f>
        <v>0</v>
      </c>
      <c r="Q67" s="450">
        <f>IF(IFERROR(HLOOKUP($B67,$F14:$FS14,1,FALSE),0)=0,0,1)*Q$62</f>
        <v>0</v>
      </c>
      <c r="R67" s="450">
        <f>IF(IFERROR(HLOOKUP($B67,$F15:$FS15,1,FALSE),0)=0,0,1)*R$62</f>
        <v>0</v>
      </c>
      <c r="S67" s="450">
        <f>IF(IFERROR(HLOOKUP($B67,$F16:$FS16,1,FALSE),0)=0,0,1)*S$62</f>
        <v>0</v>
      </c>
      <c r="T67" s="450">
        <f>IF(IFERROR(HLOOKUP($B67,$F17:$FS17,1,FALSE),0)=0,0,1)*T$62</f>
        <v>0</v>
      </c>
      <c r="U67" s="450">
        <f>IF(IFERROR(HLOOKUP($B67,$F18:$FS18,1,FALSE),0)=0,0,1)*U$62</f>
        <v>0</v>
      </c>
      <c r="V67" s="450">
        <f>IF(IFERROR(HLOOKUP($B67,$F19:$FS19,1,FALSE),0)=0,0,1)*V$62</f>
        <v>0</v>
      </c>
      <c r="W67" s="450">
        <f>IF(IFERROR(HLOOKUP($B67,$F20:$FS20,1,FALSE),0)=0,0,1)*W$62</f>
        <v>0</v>
      </c>
      <c r="X67" s="450">
        <f>IF(IFERROR(HLOOKUP($B67,$F21:$FS21,1,FALSE),0)=0,0,1)*X$62</f>
        <v>0</v>
      </c>
      <c r="Y67" s="450">
        <f>IF(IFERROR(HLOOKUP($B67,$F22:$FS22,1,FALSE),0)=0,0,1)*Y$62</f>
        <v>0</v>
      </c>
      <c r="Z67" s="450">
        <f>IF(IFERROR(HLOOKUP($B67,$F23:$FS23,1,FALSE),0)=0,0,1)*Z$62</f>
        <v>0</v>
      </c>
      <c r="AA67" s="450">
        <f>IF(IFERROR(HLOOKUP($B67,$F24:$FS24,1,FALSE),0)=0,0,1)*AA$62</f>
        <v>0</v>
      </c>
      <c r="AB67" s="450">
        <f>IF(IFERROR(HLOOKUP($B67,$F25:$FS25,1,FALSE),0)=0,0,1)*AB$62</f>
        <v>0</v>
      </c>
      <c r="AC67" s="450">
        <f>IF(IFERROR(HLOOKUP($B67,$F26:$FS26,1,FALSE),0)=0,0,1)*AC$62</f>
        <v>0</v>
      </c>
      <c r="AD67" s="450">
        <f>IF(IFERROR(HLOOKUP($B67,$F27:$FS27,1,FALSE),0)=0,0,1)*AD$62</f>
        <v>0</v>
      </c>
      <c r="AE67" s="450">
        <f>IF(IFERROR(HLOOKUP($B67,$F28:$FS28,1,FALSE),0)=0,0,1)*AE$62</f>
        <v>0</v>
      </c>
      <c r="AF67" s="450">
        <f>IF(IFERROR(HLOOKUP($B67,$F29:$FS29,1,FALSE),0)=0,0,1)*AF$62</f>
        <v>0</v>
      </c>
      <c r="AG67" s="450">
        <f>IF(IFERROR(HLOOKUP($B67,$F30:$FS30,1,FALSE),0)=0,0,1)*AG$62</f>
        <v>0</v>
      </c>
      <c r="AH67" s="450">
        <f>IF(IFERROR(HLOOKUP($B67,$F31:$FS31,1,FALSE),0)=0,0,1)*AH$62</f>
        <v>0</v>
      </c>
      <c r="AI67" s="450">
        <f>IF(IFERROR(HLOOKUP($B67,$F32:$FS32,1,FALSE),0)=0,0,1)*AI$62</f>
        <v>0</v>
      </c>
      <c r="AJ67" s="450">
        <f>IF(IFERROR(HLOOKUP($B67,$F33:$FS33,1,FALSE),0)=0,0,1)*AJ$62</f>
        <v>0</v>
      </c>
      <c r="AK67" s="450">
        <f>IF(IFERROR(HLOOKUP($B67,$F34:$FS34,1,FALSE),0)=0,0,1)*AK$62</f>
        <v>0</v>
      </c>
      <c r="AL67" s="450">
        <f>IF(IFERROR(HLOOKUP($B67,$F35:$FS35,1,FALSE),0)=0,0,1)*AL$62</f>
        <v>0</v>
      </c>
      <c r="AM67" s="450">
        <f>IF(IFERROR(HLOOKUP($B67,$F36:$FS36,1,FALSE),0)=0,0,1)*AM$62</f>
        <v>0</v>
      </c>
      <c r="AN67" s="450">
        <f>IF(IFERROR(HLOOKUP($B67,$F37:$FS37,1,FALSE),0)=0,0,1)*AN$62</f>
        <v>0</v>
      </c>
      <c r="AO67" s="450">
        <f>IF(IFERROR(HLOOKUP($B67,$F38:$FS38,1,FALSE),0)=0,0,1)*AO$62</f>
        <v>0</v>
      </c>
      <c r="AP67" s="450">
        <f>IF(IFERROR(HLOOKUP($B67,$F39:$FS39,1,FALSE),0)=0,0,1)*AP$62</f>
        <v>0</v>
      </c>
      <c r="AQ67" s="450">
        <f>IF(IFERROR(HLOOKUP($B67,$F40:$FS40,1,FALSE),0)=0,0,1)*AQ$62</f>
        <v>0</v>
      </c>
      <c r="AR67" s="450">
        <f>IF(IFERROR(HLOOKUP($B67,$F41:$FS41,1,FALSE),0)=0,0,1)*AR$62</f>
        <v>0</v>
      </c>
      <c r="AS67" s="450">
        <f>IF(IFERROR(HLOOKUP($B67,$F42:$FS42,1,FALSE),0)=0,0,1)*AS$62</f>
        <v>0</v>
      </c>
      <c r="AT67" s="450">
        <f>IF(IFERROR(HLOOKUP($B67,$F43:$FS43,1,FALSE),0)=0,0,1)*AT$62</f>
        <v>0</v>
      </c>
      <c r="AU67" s="450">
        <f>IF(IFERROR(HLOOKUP($B67,$F44:$FS44,1,FALSE),0)=0,0,1)*AU$62</f>
        <v>0</v>
      </c>
      <c r="AV67" s="450">
        <f>IF(IFERROR(HLOOKUP($B67,$F45:$FS45,1,FALSE),0)=0,0,1)*AV$62</f>
        <v>0</v>
      </c>
      <c r="AW67" s="450">
        <f>IF(IFERROR(HLOOKUP($B67,$F46:$FS46,1,FALSE),0)=0,0,1)*AW$62</f>
        <v>0</v>
      </c>
      <c r="AX67" s="450">
        <f>IF(IFERROR(HLOOKUP($B67,$F47:$FS47,1,FALSE),0)=0,0,1)*AX$62</f>
        <v>0</v>
      </c>
      <c r="AY67" s="450">
        <f>IF(IFERROR(HLOOKUP($B67,$F48:$FS48,1,FALSE),0)=0,0,1)*AY$62</f>
        <v>0</v>
      </c>
      <c r="AZ67" s="450">
        <f>IF(IFERROR(HLOOKUP($B67,$F49:$FS49,1,FALSE),0)=0,0,1)*AZ$62</f>
        <v>0</v>
      </c>
      <c r="BA67" s="450">
        <f>IF(IFERROR(HLOOKUP($B67,$F50:$FS50,1,FALSE),0)=0,0,1)*BA$62</f>
        <v>0</v>
      </c>
      <c r="BB67" s="450">
        <f>IF(IFERROR(HLOOKUP($B67,$F51:$FS51,1,FALSE),0)=0,0,1)*BB$62</f>
        <v>0</v>
      </c>
      <c r="BC67" s="450">
        <f>IF(IFERROR(HLOOKUP($B67,$F52:$FS52,1,FALSE),0)=0,0,1)*BC$62</f>
        <v>0</v>
      </c>
      <c r="BD67" s="450">
        <f>IF(IFERROR(HLOOKUP($B67,$F53:$FS53,1,FALSE),0)=0,0,1)*BD$62</f>
        <v>0</v>
      </c>
      <c r="BE67" s="450">
        <f>IF(IFERROR(HLOOKUP($B67,$F54:$FS54,1,FALSE),0)=0,0,1)*BE$62</f>
        <v>0</v>
      </c>
      <c r="BF67" s="450">
        <f>IF(IFERROR(HLOOKUP($B67,$F55:$FS55,1,FALSE),0)=0,0,1)*BF$62</f>
        <v>0</v>
      </c>
      <c r="BG67" s="450">
        <f>IF(IFERROR(HLOOKUP($B67,$F56:$FS56,1,FALSE),0)=0,0,1)*BG$62</f>
        <v>0</v>
      </c>
      <c r="BH67" s="450">
        <f>IF(IFERROR(HLOOKUP($B67,$F57:$FS57,1,FALSE),0)=0,0,1)*BH$62</f>
        <v>0</v>
      </c>
      <c r="BI67" s="450">
        <f>IF(IFERROR(HLOOKUP($B67,$F58:$FS58,1,FALSE),0)=0,0,1)*BI$62</f>
        <v>0</v>
      </c>
    </row>
    <row r="68" spans="1:61" ht="13">
      <c r="A68" s="609">
        <v>1</v>
      </c>
      <c r="B68" s="619" t="s">
        <v>644</v>
      </c>
      <c r="C68">
        <f t="shared" ca="1" si="0"/>
        <v>0.18</v>
      </c>
      <c r="D68">
        <f t="shared" si="1"/>
        <v>1</v>
      </c>
      <c r="E68" s="450">
        <f>IF(IFERROR(HLOOKUP($B68,$F2:$FS2,1,FALSE),0)=0,0,1)*E$62</f>
        <v>0</v>
      </c>
      <c r="F68" s="450">
        <f>IF(IFERROR(HLOOKUP($B68,$F3:$FS3,1,FALSE),0)=0,0,1)*F$62</f>
        <v>0.18</v>
      </c>
      <c r="G68" s="450">
        <f>IF(IFERROR(HLOOKUP($B68,$F4:$FS4,1,FALSE),0)=0,0,1)*G$62</f>
        <v>0</v>
      </c>
      <c r="H68" s="450">
        <f>IF(IFERROR(HLOOKUP($B68,$F5:$FS5,1,FALSE),0)=0,0,1)*H$62</f>
        <v>0</v>
      </c>
      <c r="I68" s="450">
        <f ca="1">IF(IFERROR(HLOOKUP($B68,$F6:$FS6,1,FALSE),0)=0,0,1)*I$62</f>
        <v>0</v>
      </c>
      <c r="J68" s="450">
        <f>IF(IFERROR(HLOOKUP($B68,$F7:$FS7,1,FALSE),0)=0,0,1)*J$62</f>
        <v>0</v>
      </c>
      <c r="K68" s="450">
        <f>IF(IFERROR(HLOOKUP($B68,$F8:$FS8,1,FALSE),0)=0,0,1)*K$62</f>
        <v>0</v>
      </c>
      <c r="L68" s="450">
        <f>IF(IFERROR(HLOOKUP($B68,$F9:$FS9,1,FALSE),0)=0,0,1)*L$62</f>
        <v>0</v>
      </c>
      <c r="M68" s="450">
        <f>IF(IFERROR(HLOOKUP($B68,$F10:$FS10,1,FALSE),0)=0,0,1)*M$62</f>
        <v>0</v>
      </c>
      <c r="N68" s="450">
        <f>IF(IFERROR(HLOOKUP($B68,$F11:$FS11,1,FALSE),0)=0,0,1)*N$62</f>
        <v>0</v>
      </c>
      <c r="O68" s="450">
        <f>IF(IFERROR(HLOOKUP($B68,$F12:$FS12,1,FALSE),0)=0,0,1)*O$62</f>
        <v>0</v>
      </c>
      <c r="P68" s="450">
        <f>IF(IFERROR(HLOOKUP($B68,$F13:$FS13,1,FALSE),0)=0,0,1)*P$62</f>
        <v>0</v>
      </c>
      <c r="Q68" s="450">
        <f>IF(IFERROR(HLOOKUP($B68,$F14:$FS14,1,FALSE),0)=0,0,1)*Q$62</f>
        <v>0</v>
      </c>
      <c r="R68" s="450">
        <f>IF(IFERROR(HLOOKUP($B68,$F15:$FS15,1,FALSE),0)=0,0,1)*R$62</f>
        <v>0</v>
      </c>
      <c r="S68" s="450">
        <f>IF(IFERROR(HLOOKUP($B68,$F16:$FS16,1,FALSE),0)=0,0,1)*S$62</f>
        <v>0</v>
      </c>
      <c r="T68" s="450">
        <f>IF(IFERROR(HLOOKUP($B68,$F17:$FS17,1,FALSE),0)=0,0,1)*T$62</f>
        <v>0</v>
      </c>
      <c r="U68" s="450">
        <f>IF(IFERROR(HLOOKUP($B68,$F18:$FS18,1,FALSE),0)=0,0,1)*U$62</f>
        <v>0</v>
      </c>
      <c r="V68" s="450">
        <f>IF(IFERROR(HLOOKUP($B68,$F19:$FS19,1,FALSE),0)=0,0,1)*V$62</f>
        <v>0</v>
      </c>
      <c r="W68" s="450">
        <f>IF(IFERROR(HLOOKUP($B68,$F20:$FS20,1,FALSE),0)=0,0,1)*W$62</f>
        <v>0</v>
      </c>
      <c r="X68" s="450">
        <f>IF(IFERROR(HLOOKUP($B68,$F21:$FS21,1,FALSE),0)=0,0,1)*X$62</f>
        <v>0</v>
      </c>
      <c r="Y68" s="450">
        <f>IF(IFERROR(HLOOKUP($B68,$F22:$FS22,1,FALSE),0)=0,0,1)*Y$62</f>
        <v>0</v>
      </c>
      <c r="Z68" s="450">
        <f>IF(IFERROR(HLOOKUP($B68,$F23:$FS23,1,FALSE),0)=0,0,1)*Z$62</f>
        <v>0</v>
      </c>
      <c r="AA68" s="450">
        <f>IF(IFERROR(HLOOKUP($B68,$F24:$FS24,1,FALSE),0)=0,0,1)*AA$62</f>
        <v>0</v>
      </c>
      <c r="AB68" s="450">
        <f>IF(IFERROR(HLOOKUP($B68,$F25:$FS25,1,FALSE),0)=0,0,1)*AB$62</f>
        <v>0</v>
      </c>
      <c r="AC68" s="450">
        <f>IF(IFERROR(HLOOKUP($B68,$F26:$FS26,1,FALSE),0)=0,0,1)*AC$62</f>
        <v>0</v>
      </c>
      <c r="AD68" s="450">
        <f>IF(IFERROR(HLOOKUP($B68,$F27:$FS27,1,FALSE),0)=0,0,1)*AD$62</f>
        <v>0</v>
      </c>
      <c r="AE68" s="450">
        <f>IF(IFERROR(HLOOKUP($B68,$F28:$FS28,1,FALSE),0)=0,0,1)*AE$62</f>
        <v>0</v>
      </c>
      <c r="AF68" s="450">
        <f>IF(IFERROR(HLOOKUP($B68,$F29:$FS29,1,FALSE),0)=0,0,1)*AF$62</f>
        <v>0</v>
      </c>
      <c r="AG68" s="450">
        <f>IF(IFERROR(HLOOKUP($B68,$F30:$FS30,1,FALSE),0)=0,0,1)*AG$62</f>
        <v>0</v>
      </c>
      <c r="AH68" s="450">
        <f>IF(IFERROR(HLOOKUP($B68,$F31:$FS31,1,FALSE),0)=0,0,1)*AH$62</f>
        <v>0</v>
      </c>
      <c r="AI68" s="450">
        <f>IF(IFERROR(HLOOKUP($B68,$F32:$FS32,1,FALSE),0)=0,0,1)*AI$62</f>
        <v>0</v>
      </c>
      <c r="AJ68" s="450">
        <f>IF(IFERROR(HLOOKUP($B68,$F33:$FS33,1,FALSE),0)=0,0,1)*AJ$62</f>
        <v>0</v>
      </c>
      <c r="AK68" s="450">
        <f>IF(IFERROR(HLOOKUP($B68,$F34:$FS34,1,FALSE),0)=0,0,1)*AK$62</f>
        <v>0</v>
      </c>
      <c r="AL68" s="450">
        <f>IF(IFERROR(HLOOKUP($B68,$F35:$FS35,1,FALSE),0)=0,0,1)*AL$62</f>
        <v>0</v>
      </c>
      <c r="AM68" s="450">
        <f>IF(IFERROR(HLOOKUP($B68,$F36:$FS36,1,FALSE),0)=0,0,1)*AM$62</f>
        <v>0</v>
      </c>
      <c r="AN68" s="450">
        <f>IF(IFERROR(HLOOKUP($B68,$F37:$FS37,1,FALSE),0)=0,0,1)*AN$62</f>
        <v>0</v>
      </c>
      <c r="AO68" s="450">
        <f>IF(IFERROR(HLOOKUP($B68,$F38:$FS38,1,FALSE),0)=0,0,1)*AO$62</f>
        <v>0</v>
      </c>
      <c r="AP68" s="450">
        <f>IF(IFERROR(HLOOKUP($B68,$F39:$FS39,1,FALSE),0)=0,0,1)*AP$62</f>
        <v>0</v>
      </c>
      <c r="AQ68" s="450">
        <f>IF(IFERROR(HLOOKUP($B68,$F40:$FS40,1,FALSE),0)=0,0,1)*AQ$62</f>
        <v>0</v>
      </c>
      <c r="AR68" s="450">
        <f>IF(IFERROR(HLOOKUP($B68,$F41:$FS41,1,FALSE),0)=0,0,1)*AR$62</f>
        <v>0</v>
      </c>
      <c r="AS68" s="450">
        <f>IF(IFERROR(HLOOKUP($B68,$F42:$FS42,1,FALSE),0)=0,0,1)*AS$62</f>
        <v>0</v>
      </c>
      <c r="AT68" s="450">
        <f>IF(IFERROR(HLOOKUP($B68,$F43:$FS43,1,FALSE),0)=0,0,1)*AT$62</f>
        <v>0</v>
      </c>
      <c r="AU68" s="450">
        <f>IF(IFERROR(HLOOKUP($B68,$F44:$FS44,1,FALSE),0)=0,0,1)*AU$62</f>
        <v>0</v>
      </c>
      <c r="AV68" s="450">
        <f>IF(IFERROR(HLOOKUP($B68,$F45:$FS45,1,FALSE),0)=0,0,1)*AV$62</f>
        <v>0</v>
      </c>
      <c r="AW68" s="450">
        <f>IF(IFERROR(HLOOKUP($B68,$F46:$FS46,1,FALSE),0)=0,0,1)*AW$62</f>
        <v>0</v>
      </c>
      <c r="AX68" s="450">
        <f>IF(IFERROR(HLOOKUP($B68,$F47:$FS47,1,FALSE),0)=0,0,1)*AX$62</f>
        <v>0</v>
      </c>
      <c r="AY68" s="450">
        <f>IF(IFERROR(HLOOKUP($B68,$F48:$FS48,1,FALSE),0)=0,0,1)*AY$62</f>
        <v>0</v>
      </c>
      <c r="AZ68" s="450">
        <f>IF(IFERROR(HLOOKUP($B68,$F49:$FS49,1,FALSE),0)=0,0,1)*AZ$62</f>
        <v>0</v>
      </c>
      <c r="BA68" s="450">
        <f>IF(IFERROR(HLOOKUP($B68,$F50:$FS50,1,FALSE),0)=0,0,1)*BA$62</f>
        <v>0</v>
      </c>
      <c r="BB68" s="450">
        <f>IF(IFERROR(HLOOKUP($B68,$F51:$FS51,1,FALSE),0)=0,0,1)*BB$62</f>
        <v>0</v>
      </c>
      <c r="BC68" s="450">
        <f>IF(IFERROR(HLOOKUP($B68,$F52:$FS52,1,FALSE),0)=0,0,1)*BC$62</f>
        <v>0</v>
      </c>
      <c r="BD68" s="450">
        <f>IF(IFERROR(HLOOKUP($B68,$F53:$FS53,1,FALSE),0)=0,0,1)*BD$62</f>
        <v>0</v>
      </c>
      <c r="BE68" s="450">
        <f>IF(IFERROR(HLOOKUP($B68,$F54:$FS54,1,FALSE),0)=0,0,1)*BE$62</f>
        <v>0</v>
      </c>
      <c r="BF68" s="450">
        <f>IF(IFERROR(HLOOKUP($B68,$F55:$FS55,1,FALSE),0)=0,0,1)*BF$62</f>
        <v>0</v>
      </c>
      <c r="BG68" s="450">
        <f>IF(IFERROR(HLOOKUP($B68,$F56:$FS56,1,FALSE),0)=0,0,1)*BG$62</f>
        <v>0</v>
      </c>
      <c r="BH68" s="450">
        <f>IF(IFERROR(HLOOKUP($B68,$F57:$FS57,1,FALSE),0)=0,0,1)*BH$62</f>
        <v>0</v>
      </c>
      <c r="BI68" s="450">
        <f>IF(IFERROR(HLOOKUP($B68,$F58:$FS58,1,FALSE),0)=0,0,1)*BI$62</f>
        <v>0</v>
      </c>
    </row>
    <row r="69" spans="1:61" ht="13">
      <c r="A69" s="609">
        <v>1</v>
      </c>
      <c r="B69" s="619" t="s">
        <v>645</v>
      </c>
      <c r="C69">
        <f t="shared" ca="1" si="0"/>
        <v>0.18</v>
      </c>
      <c r="D69">
        <f t="shared" si="1"/>
        <v>1</v>
      </c>
      <c r="E69" s="450">
        <f>IF(IFERROR(HLOOKUP($B69,$F2:$FS2,1,FALSE),0)=0,0,1)*E$62</f>
        <v>0</v>
      </c>
      <c r="F69" s="450">
        <f>IF(IFERROR(HLOOKUP($B69,$F3:$FS3,1,FALSE),0)=0,0,1)*F$62</f>
        <v>0.18</v>
      </c>
      <c r="G69" s="450">
        <f>IF(IFERROR(HLOOKUP($B69,$F4:$FS4,1,FALSE),0)=0,0,1)*G$62</f>
        <v>0</v>
      </c>
      <c r="H69" s="450">
        <f>IF(IFERROR(HLOOKUP($B69,$F5:$FS5,1,FALSE),0)=0,0,1)*H$62</f>
        <v>0</v>
      </c>
      <c r="I69" s="450">
        <f ca="1">IF(IFERROR(HLOOKUP($B69,$F6:$FS6,1,FALSE),0)=0,0,1)*I$62</f>
        <v>0</v>
      </c>
      <c r="J69" s="450">
        <f>IF(IFERROR(HLOOKUP($B69,$F7:$FS7,1,FALSE),0)=0,0,1)*J$62</f>
        <v>0</v>
      </c>
      <c r="K69" s="450">
        <f>IF(IFERROR(HLOOKUP($B69,$F8:$FS8,1,FALSE),0)=0,0,1)*K$62</f>
        <v>0</v>
      </c>
      <c r="L69" s="450">
        <f>IF(IFERROR(HLOOKUP($B69,$F9:$FS9,1,FALSE),0)=0,0,1)*L$62</f>
        <v>0</v>
      </c>
      <c r="M69" s="450">
        <f>IF(IFERROR(HLOOKUP($B69,$F10:$FS10,1,FALSE),0)=0,0,1)*M$62</f>
        <v>0</v>
      </c>
      <c r="N69" s="450">
        <f>IF(IFERROR(HLOOKUP($B69,$F11:$FS11,1,FALSE),0)=0,0,1)*N$62</f>
        <v>0</v>
      </c>
      <c r="O69" s="450">
        <f>IF(IFERROR(HLOOKUP($B69,$F12:$FS12,1,FALSE),0)=0,0,1)*O$62</f>
        <v>0</v>
      </c>
      <c r="P69" s="450">
        <f>IF(IFERROR(HLOOKUP($B69,$F13:$FS13,1,FALSE),0)=0,0,1)*P$62</f>
        <v>0</v>
      </c>
      <c r="Q69" s="450">
        <f>IF(IFERROR(HLOOKUP($B69,$F14:$FS14,1,FALSE),0)=0,0,1)*Q$62</f>
        <v>0</v>
      </c>
      <c r="R69" s="450">
        <f>IF(IFERROR(HLOOKUP($B69,$F15:$FS15,1,FALSE),0)=0,0,1)*R$62</f>
        <v>0</v>
      </c>
      <c r="S69" s="450">
        <f>IF(IFERROR(HLOOKUP($B69,$F16:$FS16,1,FALSE),0)=0,0,1)*S$62</f>
        <v>0</v>
      </c>
      <c r="T69" s="450">
        <f>IF(IFERROR(HLOOKUP($B69,$F17:$FS17,1,FALSE),0)=0,0,1)*T$62</f>
        <v>0</v>
      </c>
      <c r="U69" s="450">
        <f>IF(IFERROR(HLOOKUP($B69,$F18:$FS18,1,FALSE),0)=0,0,1)*U$62</f>
        <v>0</v>
      </c>
      <c r="V69" s="450">
        <f>IF(IFERROR(HLOOKUP($B69,$F19:$FS19,1,FALSE),0)=0,0,1)*V$62</f>
        <v>0</v>
      </c>
      <c r="W69" s="450">
        <f>IF(IFERROR(HLOOKUP($B69,$F20:$FS20,1,FALSE),0)=0,0,1)*W$62</f>
        <v>0</v>
      </c>
      <c r="X69" s="450">
        <f>IF(IFERROR(HLOOKUP($B69,$F21:$FS21,1,FALSE),0)=0,0,1)*X$62</f>
        <v>0</v>
      </c>
      <c r="Y69" s="450">
        <f>IF(IFERROR(HLOOKUP($B69,$F22:$FS22,1,FALSE),0)=0,0,1)*Y$62</f>
        <v>0</v>
      </c>
      <c r="Z69" s="450">
        <f>IF(IFERROR(HLOOKUP($B69,$F23:$FS23,1,FALSE),0)=0,0,1)*Z$62</f>
        <v>0</v>
      </c>
      <c r="AA69" s="450">
        <f>IF(IFERROR(HLOOKUP($B69,$F24:$FS24,1,FALSE),0)=0,0,1)*AA$62</f>
        <v>0</v>
      </c>
      <c r="AB69" s="450">
        <f>IF(IFERROR(HLOOKUP($B69,$F25:$FS25,1,FALSE),0)=0,0,1)*AB$62</f>
        <v>0</v>
      </c>
      <c r="AC69" s="450">
        <f>IF(IFERROR(HLOOKUP($B69,$F26:$FS26,1,FALSE),0)=0,0,1)*AC$62</f>
        <v>0</v>
      </c>
      <c r="AD69" s="450">
        <f>IF(IFERROR(HLOOKUP($B69,$F27:$FS27,1,FALSE),0)=0,0,1)*AD$62</f>
        <v>0</v>
      </c>
      <c r="AE69" s="450">
        <f>IF(IFERROR(HLOOKUP($B69,$F28:$FS28,1,FALSE),0)=0,0,1)*AE$62</f>
        <v>0</v>
      </c>
      <c r="AF69" s="450">
        <f>IF(IFERROR(HLOOKUP($B69,$F29:$FS29,1,FALSE),0)=0,0,1)*AF$62</f>
        <v>0</v>
      </c>
      <c r="AG69" s="450">
        <f>IF(IFERROR(HLOOKUP($B69,$F30:$FS30,1,FALSE),0)=0,0,1)*AG$62</f>
        <v>0</v>
      </c>
      <c r="AH69" s="450">
        <f>IF(IFERROR(HLOOKUP($B69,$F31:$FS31,1,FALSE),0)=0,0,1)*AH$62</f>
        <v>0</v>
      </c>
      <c r="AI69" s="450">
        <f>IF(IFERROR(HLOOKUP($B69,$F32:$FS32,1,FALSE),0)=0,0,1)*AI$62</f>
        <v>0</v>
      </c>
      <c r="AJ69" s="450">
        <f>IF(IFERROR(HLOOKUP($B69,$F33:$FS33,1,FALSE),0)=0,0,1)*AJ$62</f>
        <v>0</v>
      </c>
      <c r="AK69" s="450">
        <f>IF(IFERROR(HLOOKUP($B69,$F34:$FS34,1,FALSE),0)=0,0,1)*AK$62</f>
        <v>0</v>
      </c>
      <c r="AL69" s="450">
        <f>IF(IFERROR(HLOOKUP($B69,$F35:$FS35,1,FALSE),0)=0,0,1)*AL$62</f>
        <v>0</v>
      </c>
      <c r="AM69" s="450">
        <f>IF(IFERROR(HLOOKUP($B69,$F36:$FS36,1,FALSE),0)=0,0,1)*AM$62</f>
        <v>0</v>
      </c>
      <c r="AN69" s="450">
        <f>IF(IFERROR(HLOOKUP($B69,$F37:$FS37,1,FALSE),0)=0,0,1)*AN$62</f>
        <v>0</v>
      </c>
      <c r="AO69" s="450">
        <f>IF(IFERROR(HLOOKUP($B69,$F38:$FS38,1,FALSE),0)=0,0,1)*AO$62</f>
        <v>0</v>
      </c>
      <c r="AP69" s="450">
        <f>IF(IFERROR(HLOOKUP($B69,$F39:$FS39,1,FALSE),0)=0,0,1)*AP$62</f>
        <v>0</v>
      </c>
      <c r="AQ69" s="450">
        <f>IF(IFERROR(HLOOKUP($B69,$F40:$FS40,1,FALSE),0)=0,0,1)*AQ$62</f>
        <v>0</v>
      </c>
      <c r="AR69" s="450">
        <f>IF(IFERROR(HLOOKUP($B69,$F41:$FS41,1,FALSE),0)=0,0,1)*AR$62</f>
        <v>0</v>
      </c>
      <c r="AS69" s="450">
        <f>IF(IFERROR(HLOOKUP($B69,$F42:$FS42,1,FALSE),0)=0,0,1)*AS$62</f>
        <v>0</v>
      </c>
      <c r="AT69" s="450">
        <f>IF(IFERROR(HLOOKUP($B69,$F43:$FS43,1,FALSE),0)=0,0,1)*AT$62</f>
        <v>0</v>
      </c>
      <c r="AU69" s="450">
        <f>IF(IFERROR(HLOOKUP($B69,$F44:$FS44,1,FALSE),0)=0,0,1)*AU$62</f>
        <v>0</v>
      </c>
      <c r="AV69" s="450">
        <f>IF(IFERROR(HLOOKUP($B69,$F45:$FS45,1,FALSE),0)=0,0,1)*AV$62</f>
        <v>0</v>
      </c>
      <c r="AW69" s="450">
        <f>IF(IFERROR(HLOOKUP($B69,$F46:$FS46,1,FALSE),0)=0,0,1)*AW$62</f>
        <v>0</v>
      </c>
      <c r="AX69" s="450">
        <f>IF(IFERROR(HLOOKUP($B69,$F47:$FS47,1,FALSE),0)=0,0,1)*AX$62</f>
        <v>0</v>
      </c>
      <c r="AY69" s="450">
        <f>IF(IFERROR(HLOOKUP($B69,$F48:$FS48,1,FALSE),0)=0,0,1)*AY$62</f>
        <v>0</v>
      </c>
      <c r="AZ69" s="450">
        <f>IF(IFERROR(HLOOKUP($B69,$F49:$FS49,1,FALSE),0)=0,0,1)*AZ$62</f>
        <v>0</v>
      </c>
      <c r="BA69" s="450">
        <f>IF(IFERROR(HLOOKUP($B69,$F50:$FS50,1,FALSE),0)=0,0,1)*BA$62</f>
        <v>0</v>
      </c>
      <c r="BB69" s="450">
        <f>IF(IFERROR(HLOOKUP($B69,$F51:$FS51,1,FALSE),0)=0,0,1)*BB$62</f>
        <v>0</v>
      </c>
      <c r="BC69" s="450">
        <f>IF(IFERROR(HLOOKUP($B69,$F52:$FS52,1,FALSE),0)=0,0,1)*BC$62</f>
        <v>0</v>
      </c>
      <c r="BD69" s="450">
        <f>IF(IFERROR(HLOOKUP($B69,$F53:$FS53,1,FALSE),0)=0,0,1)*BD$62</f>
        <v>0</v>
      </c>
      <c r="BE69" s="450">
        <f>IF(IFERROR(HLOOKUP($B69,$F54:$FS54,1,FALSE),0)=0,0,1)*BE$62</f>
        <v>0</v>
      </c>
      <c r="BF69" s="450">
        <f>IF(IFERROR(HLOOKUP($B69,$F55:$FS55,1,FALSE),0)=0,0,1)*BF$62</f>
        <v>0</v>
      </c>
      <c r="BG69" s="450">
        <f>IF(IFERROR(HLOOKUP($B69,$F56:$FS56,1,FALSE),0)=0,0,1)*BG$62</f>
        <v>0</v>
      </c>
      <c r="BH69" s="450">
        <f>IF(IFERROR(HLOOKUP($B69,$F57:$FS57,1,FALSE),0)=0,0,1)*BH$62</f>
        <v>0</v>
      </c>
      <c r="BI69" s="450">
        <f>IF(IFERROR(HLOOKUP($B69,$F58:$FS58,1,FALSE),0)=0,0,1)*BI$62</f>
        <v>0</v>
      </c>
    </row>
    <row r="70" spans="1:61" ht="13">
      <c r="A70" s="609">
        <v>1</v>
      </c>
      <c r="B70" s="619" t="s">
        <v>646</v>
      </c>
      <c r="C70">
        <f t="shared" ca="1" si="0"/>
        <v>0.18</v>
      </c>
      <c r="D70">
        <f t="shared" si="1"/>
        <v>1</v>
      </c>
      <c r="E70" s="450">
        <f>IF(IFERROR(HLOOKUP($B70,$F2:$FS2,1,FALSE),0)=0,0,1)*E$62</f>
        <v>0</v>
      </c>
      <c r="F70" s="450">
        <f>IF(IFERROR(HLOOKUP($B70,$F3:$FS3,1,FALSE),0)=0,0,1)*F$62</f>
        <v>0.18</v>
      </c>
      <c r="G70" s="450">
        <f>IF(IFERROR(HLOOKUP($B70,$F4:$FS4,1,FALSE),0)=0,0,1)*G$62</f>
        <v>0</v>
      </c>
      <c r="H70" s="450">
        <f>IF(IFERROR(HLOOKUP($B70,$F5:$FS5,1,FALSE),0)=0,0,1)*H$62</f>
        <v>0</v>
      </c>
      <c r="I70" s="450">
        <f ca="1">IF(IFERROR(HLOOKUP($B70,$F6:$FS6,1,FALSE),0)=0,0,1)*I$62</f>
        <v>0</v>
      </c>
      <c r="J70" s="450">
        <f>IF(IFERROR(HLOOKUP($B70,$F7:$FS7,1,FALSE),0)=0,0,1)*J$62</f>
        <v>0</v>
      </c>
      <c r="K70" s="450">
        <f>IF(IFERROR(HLOOKUP($B70,$F8:$FS8,1,FALSE),0)=0,0,1)*K$62</f>
        <v>0</v>
      </c>
      <c r="L70" s="450">
        <f>IF(IFERROR(HLOOKUP($B70,$F9:$FS9,1,FALSE),0)=0,0,1)*L$62</f>
        <v>0</v>
      </c>
      <c r="M70" s="450">
        <f>IF(IFERROR(HLOOKUP($B70,$F10:$FS10,1,FALSE),0)=0,0,1)*M$62</f>
        <v>0</v>
      </c>
      <c r="N70" s="450">
        <f>IF(IFERROR(HLOOKUP($B70,$F11:$FS11,1,FALSE),0)=0,0,1)*N$62</f>
        <v>0</v>
      </c>
      <c r="O70" s="450">
        <f>IF(IFERROR(HLOOKUP($B70,$F12:$FS12,1,FALSE),0)=0,0,1)*O$62</f>
        <v>0</v>
      </c>
      <c r="P70" s="450">
        <f>IF(IFERROR(HLOOKUP($B70,$F13:$FS13,1,FALSE),0)=0,0,1)*P$62</f>
        <v>0</v>
      </c>
      <c r="Q70" s="450">
        <f>IF(IFERROR(HLOOKUP($B70,$F14:$FS14,1,FALSE),0)=0,0,1)*Q$62</f>
        <v>0</v>
      </c>
      <c r="R70" s="450">
        <f>IF(IFERROR(HLOOKUP($B70,$F15:$FS15,1,FALSE),0)=0,0,1)*R$62</f>
        <v>0</v>
      </c>
      <c r="S70" s="450">
        <f>IF(IFERROR(HLOOKUP($B70,$F16:$FS16,1,FALSE),0)=0,0,1)*S$62</f>
        <v>0</v>
      </c>
      <c r="T70" s="450">
        <f>IF(IFERROR(HLOOKUP($B70,$F17:$FS17,1,FALSE),0)=0,0,1)*T$62</f>
        <v>0</v>
      </c>
      <c r="U70" s="450">
        <f>IF(IFERROR(HLOOKUP($B70,$F18:$FS18,1,FALSE),0)=0,0,1)*U$62</f>
        <v>0</v>
      </c>
      <c r="V70" s="450">
        <f>IF(IFERROR(HLOOKUP($B70,$F19:$FS19,1,FALSE),0)=0,0,1)*V$62</f>
        <v>0</v>
      </c>
      <c r="W70" s="450">
        <f>IF(IFERROR(HLOOKUP($B70,$F20:$FS20,1,FALSE),0)=0,0,1)*W$62</f>
        <v>0</v>
      </c>
      <c r="X70" s="450">
        <f>IF(IFERROR(HLOOKUP($B70,$F21:$FS21,1,FALSE),0)=0,0,1)*X$62</f>
        <v>0</v>
      </c>
      <c r="Y70" s="450">
        <f>IF(IFERROR(HLOOKUP($B70,$F22:$FS22,1,FALSE),0)=0,0,1)*Y$62</f>
        <v>0</v>
      </c>
      <c r="Z70" s="450">
        <f>IF(IFERROR(HLOOKUP($B70,$F23:$FS23,1,FALSE),0)=0,0,1)*Z$62</f>
        <v>0</v>
      </c>
      <c r="AA70" s="450">
        <f>IF(IFERROR(HLOOKUP($B70,$F24:$FS24,1,FALSE),0)=0,0,1)*AA$62</f>
        <v>0</v>
      </c>
      <c r="AB70" s="450">
        <f>IF(IFERROR(HLOOKUP($B70,$F25:$FS25,1,FALSE),0)=0,0,1)*AB$62</f>
        <v>0</v>
      </c>
      <c r="AC70" s="450">
        <f>IF(IFERROR(HLOOKUP($B70,$F26:$FS26,1,FALSE),0)=0,0,1)*AC$62</f>
        <v>0</v>
      </c>
      <c r="AD70" s="450">
        <f>IF(IFERROR(HLOOKUP($B70,$F27:$FS27,1,FALSE),0)=0,0,1)*AD$62</f>
        <v>0</v>
      </c>
      <c r="AE70" s="450">
        <f>IF(IFERROR(HLOOKUP($B70,$F28:$FS28,1,FALSE),0)=0,0,1)*AE$62</f>
        <v>0</v>
      </c>
      <c r="AF70" s="450">
        <f>IF(IFERROR(HLOOKUP($B70,$F29:$FS29,1,FALSE),0)=0,0,1)*AF$62</f>
        <v>0</v>
      </c>
      <c r="AG70" s="450">
        <f>IF(IFERROR(HLOOKUP($B70,$F30:$FS30,1,FALSE),0)=0,0,1)*AG$62</f>
        <v>0</v>
      </c>
      <c r="AH70" s="450">
        <f>IF(IFERROR(HLOOKUP($B70,$F31:$FS31,1,FALSE),0)=0,0,1)*AH$62</f>
        <v>0</v>
      </c>
      <c r="AI70" s="450">
        <f>IF(IFERROR(HLOOKUP($B70,$F32:$FS32,1,FALSE),0)=0,0,1)*AI$62</f>
        <v>0</v>
      </c>
      <c r="AJ70" s="450">
        <f>IF(IFERROR(HLOOKUP($B70,$F33:$FS33,1,FALSE),0)=0,0,1)*AJ$62</f>
        <v>0</v>
      </c>
      <c r="AK70" s="450">
        <f>IF(IFERROR(HLOOKUP($B70,$F34:$FS34,1,FALSE),0)=0,0,1)*AK$62</f>
        <v>0</v>
      </c>
      <c r="AL70" s="450">
        <f>IF(IFERROR(HLOOKUP($B70,$F35:$FS35,1,FALSE),0)=0,0,1)*AL$62</f>
        <v>0</v>
      </c>
      <c r="AM70" s="450">
        <f>IF(IFERROR(HLOOKUP($B70,$F36:$FS36,1,FALSE),0)=0,0,1)*AM$62</f>
        <v>0</v>
      </c>
      <c r="AN70" s="450">
        <f>IF(IFERROR(HLOOKUP($B70,$F37:$FS37,1,FALSE),0)=0,0,1)*AN$62</f>
        <v>0</v>
      </c>
      <c r="AO70" s="450">
        <f>IF(IFERROR(HLOOKUP($B70,$F38:$FS38,1,FALSE),0)=0,0,1)*AO$62</f>
        <v>0</v>
      </c>
      <c r="AP70" s="450">
        <f>IF(IFERROR(HLOOKUP($B70,$F39:$FS39,1,FALSE),0)=0,0,1)*AP$62</f>
        <v>0</v>
      </c>
      <c r="AQ70" s="450">
        <f>IF(IFERROR(HLOOKUP($B70,$F40:$FS40,1,FALSE),0)=0,0,1)*AQ$62</f>
        <v>0</v>
      </c>
      <c r="AR70" s="450">
        <f>IF(IFERROR(HLOOKUP($B70,$F41:$FS41,1,FALSE),0)=0,0,1)*AR$62</f>
        <v>0</v>
      </c>
      <c r="AS70" s="450">
        <f>IF(IFERROR(HLOOKUP($B70,$F42:$FS42,1,FALSE),0)=0,0,1)*AS$62</f>
        <v>0</v>
      </c>
      <c r="AT70" s="450">
        <f>IF(IFERROR(HLOOKUP($B70,$F43:$FS43,1,FALSE),0)=0,0,1)*AT$62</f>
        <v>0</v>
      </c>
      <c r="AU70" s="450">
        <f>IF(IFERROR(HLOOKUP($B70,$F44:$FS44,1,FALSE),0)=0,0,1)*AU$62</f>
        <v>0</v>
      </c>
      <c r="AV70" s="450">
        <f>IF(IFERROR(HLOOKUP($B70,$F45:$FS45,1,FALSE),0)=0,0,1)*AV$62</f>
        <v>0</v>
      </c>
      <c r="AW70" s="450">
        <f>IF(IFERROR(HLOOKUP($B70,$F46:$FS46,1,FALSE),0)=0,0,1)*AW$62</f>
        <v>0</v>
      </c>
      <c r="AX70" s="450">
        <f>IF(IFERROR(HLOOKUP($B70,$F47:$FS47,1,FALSE),0)=0,0,1)*AX$62</f>
        <v>0</v>
      </c>
      <c r="AY70" s="450">
        <f>IF(IFERROR(HLOOKUP($B70,$F48:$FS48,1,FALSE),0)=0,0,1)*AY$62</f>
        <v>0</v>
      </c>
      <c r="AZ70" s="450">
        <f>IF(IFERROR(HLOOKUP($B70,$F49:$FS49,1,FALSE),0)=0,0,1)*AZ$62</f>
        <v>0</v>
      </c>
      <c r="BA70" s="450">
        <f>IF(IFERROR(HLOOKUP($B70,$F50:$FS50,1,FALSE),0)=0,0,1)*BA$62</f>
        <v>0</v>
      </c>
      <c r="BB70" s="450">
        <f>IF(IFERROR(HLOOKUP($B70,$F51:$FS51,1,FALSE),0)=0,0,1)*BB$62</f>
        <v>0</v>
      </c>
      <c r="BC70" s="450">
        <f>IF(IFERROR(HLOOKUP($B70,$F52:$FS52,1,FALSE),0)=0,0,1)*BC$62</f>
        <v>0</v>
      </c>
      <c r="BD70" s="450">
        <f>IF(IFERROR(HLOOKUP($B70,$F53:$FS53,1,FALSE),0)=0,0,1)*BD$62</f>
        <v>0</v>
      </c>
      <c r="BE70" s="450">
        <f>IF(IFERROR(HLOOKUP($B70,$F54:$FS54,1,FALSE),0)=0,0,1)*BE$62</f>
        <v>0</v>
      </c>
      <c r="BF70" s="450">
        <f>IF(IFERROR(HLOOKUP($B70,$F55:$FS55,1,FALSE),0)=0,0,1)*BF$62</f>
        <v>0</v>
      </c>
      <c r="BG70" s="450">
        <f>IF(IFERROR(HLOOKUP($B70,$F56:$FS56,1,FALSE),0)=0,0,1)*BG$62</f>
        <v>0</v>
      </c>
      <c r="BH70" s="450">
        <f>IF(IFERROR(HLOOKUP($B70,$F57:$FS57,1,FALSE),0)=0,0,1)*BH$62</f>
        <v>0</v>
      </c>
      <c r="BI70" s="450">
        <f>IF(IFERROR(HLOOKUP($B70,$F58:$FS58,1,FALSE),0)=0,0,1)*BI$62</f>
        <v>0</v>
      </c>
    </row>
    <row r="71" spans="1:61" ht="13">
      <c r="A71" s="609">
        <v>2</v>
      </c>
      <c r="B71" s="619" t="s">
        <v>647</v>
      </c>
      <c r="C71">
        <f t="shared" ca="1" si="0"/>
        <v>2.1799999999999997</v>
      </c>
      <c r="D71">
        <f t="shared" si="1"/>
        <v>3</v>
      </c>
      <c r="E71" s="450">
        <f>IF(IFERROR(HLOOKUP($B71,$F2:$FS2,1,FALSE),0)=0,0,1)*E$62</f>
        <v>0</v>
      </c>
      <c r="F71" s="450">
        <f>IF(IFERROR(HLOOKUP($B71,$F3:$FS3,1,FALSE),0)=0,0,1)*F$62</f>
        <v>0.18</v>
      </c>
      <c r="G71" s="450">
        <f>IF(IFERROR(HLOOKUP($B71,$F4:$FS4,1,FALSE),0)=0,0,1)*G$62</f>
        <v>1</v>
      </c>
      <c r="H71" s="450">
        <f>IF(IFERROR(HLOOKUP($B71,$F5:$FS5,1,FALSE),0)=0,0,1)*H$62</f>
        <v>0</v>
      </c>
      <c r="I71" s="450">
        <f ca="1">IF(IFERROR(HLOOKUP($B71,$F6:$FS6,1,FALSE),0)=0,0,1)*I$62</f>
        <v>0</v>
      </c>
      <c r="J71" s="450">
        <f>IF(IFERROR(HLOOKUP($B71,$F7:$FS7,1,FALSE),0)=0,0,1)*J$62</f>
        <v>0</v>
      </c>
      <c r="K71" s="450">
        <f>IF(IFERROR(HLOOKUP($B71,$F8:$FS8,1,FALSE),0)=0,0,1)*K$62</f>
        <v>0</v>
      </c>
      <c r="L71" s="450">
        <f>IF(IFERROR(HLOOKUP($B71,$F9:$FS9,1,FALSE),0)=0,0,1)*L$62</f>
        <v>0</v>
      </c>
      <c r="M71" s="450">
        <f>IF(IFERROR(HLOOKUP($B71,$F10:$FS10,1,FALSE),0)=0,0,1)*M$62</f>
        <v>0</v>
      </c>
      <c r="N71" s="450">
        <f>IF(IFERROR(HLOOKUP($B71,$F11:$FS11,1,FALSE),0)=0,0,1)*N$62</f>
        <v>0</v>
      </c>
      <c r="O71" s="450">
        <f>IF(IFERROR(HLOOKUP($B71,$F12:$FS12,1,FALSE),0)=0,0,1)*O$62</f>
        <v>0</v>
      </c>
      <c r="P71" s="450">
        <f>IF(IFERROR(HLOOKUP($B71,$F13:$FS13,1,FALSE),0)=0,0,1)*P$62</f>
        <v>0</v>
      </c>
      <c r="Q71" s="450">
        <f>IF(IFERROR(HLOOKUP($B71,$F14:$FS14,1,FALSE),0)=0,0,1)*Q$62</f>
        <v>0</v>
      </c>
      <c r="R71" s="450">
        <f>IF(IFERROR(HLOOKUP($B71,$F15:$FS15,1,FALSE),0)=0,0,1)*R$62</f>
        <v>0</v>
      </c>
      <c r="S71" s="450">
        <f>IF(IFERROR(HLOOKUP($B71,$F16:$FS16,1,FALSE),0)=0,0,1)*S$62</f>
        <v>0</v>
      </c>
      <c r="T71" s="450">
        <f>IF(IFERROR(HLOOKUP($B71,$F17:$FS17,1,FALSE),0)=0,0,1)*T$62</f>
        <v>0</v>
      </c>
      <c r="U71" s="450">
        <f>IF(IFERROR(HLOOKUP($B71,$F18:$FS18,1,FALSE),0)=0,0,1)*U$62</f>
        <v>0</v>
      </c>
      <c r="V71" s="450">
        <f>IF(IFERROR(HLOOKUP($B71,$F19:$FS19,1,FALSE),0)=0,0,1)*V$62</f>
        <v>0</v>
      </c>
      <c r="W71" s="450">
        <f>IF(IFERROR(HLOOKUP($B71,$F20:$FS20,1,FALSE),0)=0,0,1)*W$62</f>
        <v>0</v>
      </c>
      <c r="X71" s="450">
        <f>IF(IFERROR(HLOOKUP($B71,$F21:$FS21,1,FALSE),0)=0,0,1)*X$62</f>
        <v>0</v>
      </c>
      <c r="Y71" s="450">
        <f>IF(IFERROR(HLOOKUP($B71,$F22:$FS22,1,FALSE),0)=0,0,1)*Y$62</f>
        <v>0</v>
      </c>
      <c r="Z71" s="450">
        <f>IF(IFERROR(HLOOKUP($B71,$F23:$FS23,1,FALSE),0)=0,0,1)*Z$62</f>
        <v>0</v>
      </c>
      <c r="AA71" s="450">
        <f>IF(IFERROR(HLOOKUP($B71,$F24:$FS24,1,FALSE),0)=0,0,1)*AA$62</f>
        <v>0</v>
      </c>
      <c r="AB71" s="450">
        <f>IF(IFERROR(HLOOKUP($B71,$F25:$FS25,1,FALSE),0)=0,0,1)*AB$62</f>
        <v>0</v>
      </c>
      <c r="AC71" s="450">
        <f>IF(IFERROR(HLOOKUP($B71,$F26:$FS26,1,FALSE),0)=0,0,1)*AC$62</f>
        <v>0</v>
      </c>
      <c r="AD71" s="450">
        <f>IF(IFERROR(HLOOKUP($B71,$F27:$FS27,1,FALSE),0)=0,0,1)*AD$62</f>
        <v>0</v>
      </c>
      <c r="AE71" s="450">
        <f>IF(IFERROR(HLOOKUP($B71,$F28:$FS28,1,FALSE),0)=0,0,1)*AE$62</f>
        <v>0</v>
      </c>
      <c r="AF71" s="450">
        <f>IF(IFERROR(HLOOKUP($B71,$F29:$FS29,1,FALSE),0)=0,0,1)*AF$62</f>
        <v>0</v>
      </c>
      <c r="AG71" s="450">
        <f>IF(IFERROR(HLOOKUP($B71,$F30:$FS30,1,FALSE),0)=0,0,1)*AG$62</f>
        <v>0</v>
      </c>
      <c r="AH71" s="450">
        <f>IF(IFERROR(HLOOKUP($B71,$F31:$FS31,1,FALSE),0)=0,0,1)*AH$62</f>
        <v>0</v>
      </c>
      <c r="AI71" s="450">
        <f>IF(IFERROR(HLOOKUP($B71,$F32:$FS32,1,FALSE),0)=0,0,1)*AI$62</f>
        <v>0</v>
      </c>
      <c r="AJ71" s="450">
        <f>IF(IFERROR(HLOOKUP($B71,$F33:$FS33,1,FALSE),0)=0,0,1)*AJ$62</f>
        <v>0</v>
      </c>
      <c r="AK71" s="450">
        <f>IF(IFERROR(HLOOKUP($B71,$F34:$FS34,1,FALSE),0)=0,0,1)*AK$62</f>
        <v>0</v>
      </c>
      <c r="AL71" s="450">
        <f>IF(IFERROR(HLOOKUP($B71,$F35:$FS35,1,FALSE),0)=0,0,1)*AL$62</f>
        <v>0</v>
      </c>
      <c r="AM71" s="450">
        <f>IF(IFERROR(HLOOKUP($B71,$F36:$FS36,1,FALSE),0)=0,0,1)*AM$62</f>
        <v>0</v>
      </c>
      <c r="AN71" s="450">
        <f>IF(IFERROR(HLOOKUP($B71,$F37:$FS37,1,FALSE),0)=0,0,1)*AN$62</f>
        <v>0</v>
      </c>
      <c r="AO71" s="450">
        <f>IF(IFERROR(HLOOKUP($B71,$F38:$FS38,1,FALSE),0)=0,0,1)*AO$62</f>
        <v>0</v>
      </c>
      <c r="AP71" s="450">
        <f>IF(IFERROR(HLOOKUP($B71,$F39:$FS39,1,FALSE),0)=0,0,1)*AP$62</f>
        <v>0</v>
      </c>
      <c r="AQ71" s="450">
        <f>IF(IFERROR(HLOOKUP($B71,$F40:$FS40,1,FALSE),0)=0,0,1)*AQ$62</f>
        <v>1</v>
      </c>
      <c r="AR71" s="450">
        <f>IF(IFERROR(HLOOKUP($B71,$F41:$FS41,1,FALSE),0)=0,0,1)*AR$62</f>
        <v>0</v>
      </c>
      <c r="AS71" s="450">
        <f>IF(IFERROR(HLOOKUP($B71,$F42:$FS42,1,FALSE),0)=0,0,1)*AS$62</f>
        <v>0</v>
      </c>
      <c r="AT71" s="450">
        <f>IF(IFERROR(HLOOKUP($B71,$F43:$FS43,1,FALSE),0)=0,0,1)*AT$62</f>
        <v>0</v>
      </c>
      <c r="AU71" s="450">
        <f>IF(IFERROR(HLOOKUP($B71,$F44:$FS44,1,FALSE),0)=0,0,1)*AU$62</f>
        <v>0</v>
      </c>
      <c r="AV71" s="450">
        <f>IF(IFERROR(HLOOKUP($B71,$F45:$FS45,1,FALSE),0)=0,0,1)*AV$62</f>
        <v>0</v>
      </c>
      <c r="AW71" s="450">
        <f>IF(IFERROR(HLOOKUP($B71,$F46:$FS46,1,FALSE),0)=0,0,1)*AW$62</f>
        <v>0</v>
      </c>
      <c r="AX71" s="450">
        <f>IF(IFERROR(HLOOKUP($B71,$F47:$FS47,1,FALSE),0)=0,0,1)*AX$62</f>
        <v>0</v>
      </c>
      <c r="AY71" s="450">
        <f>IF(IFERROR(HLOOKUP($B71,$F48:$FS48,1,FALSE),0)=0,0,1)*AY$62</f>
        <v>0</v>
      </c>
      <c r="AZ71" s="450">
        <f>IF(IFERROR(HLOOKUP($B71,$F49:$FS49,1,FALSE),0)=0,0,1)*AZ$62</f>
        <v>0</v>
      </c>
      <c r="BA71" s="450">
        <f>IF(IFERROR(HLOOKUP($B71,$F50:$FS50,1,FALSE),0)=0,0,1)*BA$62</f>
        <v>0</v>
      </c>
      <c r="BB71" s="450">
        <f>IF(IFERROR(HLOOKUP($B71,$F51:$FS51,1,FALSE),0)=0,0,1)*BB$62</f>
        <v>0</v>
      </c>
      <c r="BC71" s="450">
        <f>IF(IFERROR(HLOOKUP($B71,$F52:$FS52,1,FALSE),0)=0,0,1)*BC$62</f>
        <v>0</v>
      </c>
      <c r="BD71" s="450">
        <f>IF(IFERROR(HLOOKUP($B71,$F53:$FS53,1,FALSE),0)=0,0,1)*BD$62</f>
        <v>0</v>
      </c>
      <c r="BE71" s="450">
        <f>IF(IFERROR(HLOOKUP($B71,$F54:$FS54,1,FALSE),0)=0,0,1)*BE$62</f>
        <v>0</v>
      </c>
      <c r="BF71" s="450">
        <f>IF(IFERROR(HLOOKUP($B71,$F55:$FS55,1,FALSE),0)=0,0,1)*BF$62</f>
        <v>0</v>
      </c>
      <c r="BG71" s="450">
        <f>IF(IFERROR(HLOOKUP($B71,$F56:$FS56,1,FALSE),0)=0,0,1)*BG$62</f>
        <v>0</v>
      </c>
      <c r="BH71" s="450">
        <f>IF(IFERROR(HLOOKUP($B71,$F57:$FS57,1,FALSE),0)=0,0,1)*BH$62</f>
        <v>0</v>
      </c>
      <c r="BI71" s="450">
        <f>IF(IFERROR(HLOOKUP($B71,$F58:$FS58,1,FALSE),0)=0,0,1)*BI$62</f>
        <v>0</v>
      </c>
    </row>
    <row r="72" spans="1:61" ht="13">
      <c r="A72" s="609">
        <v>2</v>
      </c>
      <c r="B72" s="619" t="s">
        <v>648</v>
      </c>
      <c r="C72">
        <f t="shared" ca="1" si="0"/>
        <v>1.18</v>
      </c>
      <c r="D72">
        <f t="shared" si="1"/>
        <v>2</v>
      </c>
      <c r="E72" s="450">
        <f>IF(IFERROR(HLOOKUP($B72,$F2:$FS2,1,FALSE),0)=0,0,1)*E$62</f>
        <v>0</v>
      </c>
      <c r="F72" s="450">
        <f>IF(IFERROR(HLOOKUP($B72,$F3:$FS3,1,FALSE),0)=0,0,1)*F$62</f>
        <v>0.18</v>
      </c>
      <c r="G72" s="450">
        <f>IF(IFERROR(HLOOKUP($B72,$F4:$FS4,1,FALSE),0)=0,0,1)*G$62</f>
        <v>1</v>
      </c>
      <c r="H72" s="450">
        <f>IF(IFERROR(HLOOKUP($B72,$F5:$FS5,1,FALSE),0)=0,0,1)*H$62</f>
        <v>0</v>
      </c>
      <c r="I72" s="450">
        <f ca="1">IF(IFERROR(HLOOKUP($B72,$F6:$FS6,1,FALSE),0)=0,0,1)*I$62</f>
        <v>0</v>
      </c>
      <c r="J72" s="450">
        <f>IF(IFERROR(HLOOKUP($B72,$F7:$FS7,1,FALSE),0)=0,0,1)*J$62</f>
        <v>0</v>
      </c>
      <c r="K72" s="450">
        <f>IF(IFERROR(HLOOKUP($B72,$F8:$FS8,1,FALSE),0)=0,0,1)*K$62</f>
        <v>0</v>
      </c>
      <c r="L72" s="450">
        <f>IF(IFERROR(HLOOKUP($B72,$F9:$FS9,1,FALSE),0)=0,0,1)*L$62</f>
        <v>0</v>
      </c>
      <c r="M72" s="450">
        <f>IF(IFERROR(HLOOKUP($B72,$F10:$FS10,1,FALSE),0)=0,0,1)*M$62</f>
        <v>0</v>
      </c>
      <c r="N72" s="450">
        <f>IF(IFERROR(HLOOKUP($B72,$F11:$FS11,1,FALSE),0)=0,0,1)*N$62</f>
        <v>0</v>
      </c>
      <c r="O72" s="450">
        <f>IF(IFERROR(HLOOKUP($B72,$F12:$FS12,1,FALSE),0)=0,0,1)*O$62</f>
        <v>0</v>
      </c>
      <c r="P72" s="450">
        <f>IF(IFERROR(HLOOKUP($B72,$F13:$FS13,1,FALSE),0)=0,0,1)*P$62</f>
        <v>0</v>
      </c>
      <c r="Q72" s="450">
        <f>IF(IFERROR(HLOOKUP($B72,$F14:$FS14,1,FALSE),0)=0,0,1)*Q$62</f>
        <v>0</v>
      </c>
      <c r="R72" s="450">
        <f>IF(IFERROR(HLOOKUP($B72,$F15:$FS15,1,FALSE),0)=0,0,1)*R$62</f>
        <v>0</v>
      </c>
      <c r="S72" s="450">
        <f>IF(IFERROR(HLOOKUP($B72,$F16:$FS16,1,FALSE),0)=0,0,1)*S$62</f>
        <v>0</v>
      </c>
      <c r="T72" s="450">
        <f>IF(IFERROR(HLOOKUP($B72,$F17:$FS17,1,FALSE),0)=0,0,1)*T$62</f>
        <v>0</v>
      </c>
      <c r="U72" s="450">
        <f>IF(IFERROR(HLOOKUP($B72,$F18:$FS18,1,FALSE),0)=0,0,1)*U$62</f>
        <v>0</v>
      </c>
      <c r="V72" s="450">
        <f>IF(IFERROR(HLOOKUP($B72,$F19:$FS19,1,FALSE),0)=0,0,1)*V$62</f>
        <v>0</v>
      </c>
      <c r="W72" s="450">
        <f>IF(IFERROR(HLOOKUP($B72,$F20:$FS20,1,FALSE),0)=0,0,1)*W$62</f>
        <v>0</v>
      </c>
      <c r="X72" s="450">
        <f>IF(IFERROR(HLOOKUP($B72,$F21:$FS21,1,FALSE),0)=0,0,1)*X$62</f>
        <v>0</v>
      </c>
      <c r="Y72" s="450">
        <f>IF(IFERROR(HLOOKUP($B72,$F22:$FS22,1,FALSE),0)=0,0,1)*Y$62</f>
        <v>0</v>
      </c>
      <c r="Z72" s="450">
        <f>IF(IFERROR(HLOOKUP($B72,$F23:$FS23,1,FALSE),0)=0,0,1)*Z$62</f>
        <v>0</v>
      </c>
      <c r="AA72" s="450">
        <f>IF(IFERROR(HLOOKUP($B72,$F24:$FS24,1,FALSE),0)=0,0,1)*AA$62</f>
        <v>0</v>
      </c>
      <c r="AB72" s="450">
        <f>IF(IFERROR(HLOOKUP($B72,$F25:$FS25,1,FALSE),0)=0,0,1)*AB$62</f>
        <v>0</v>
      </c>
      <c r="AC72" s="450">
        <f>IF(IFERROR(HLOOKUP($B72,$F26:$FS26,1,FALSE),0)=0,0,1)*AC$62</f>
        <v>0</v>
      </c>
      <c r="AD72" s="450">
        <f>IF(IFERROR(HLOOKUP($B72,$F27:$FS27,1,FALSE),0)=0,0,1)*AD$62</f>
        <v>0</v>
      </c>
      <c r="AE72" s="450">
        <f>IF(IFERROR(HLOOKUP($B72,$F28:$FS28,1,FALSE),0)=0,0,1)*AE$62</f>
        <v>0</v>
      </c>
      <c r="AF72" s="450">
        <f>IF(IFERROR(HLOOKUP($B72,$F29:$FS29,1,FALSE),0)=0,0,1)*AF$62</f>
        <v>0</v>
      </c>
      <c r="AG72" s="450">
        <f>IF(IFERROR(HLOOKUP($B72,$F30:$FS30,1,FALSE),0)=0,0,1)*AG$62</f>
        <v>0</v>
      </c>
      <c r="AH72" s="450">
        <f>IF(IFERROR(HLOOKUP($B72,$F31:$FS31,1,FALSE),0)=0,0,1)*AH$62</f>
        <v>0</v>
      </c>
      <c r="AI72" s="450">
        <f>IF(IFERROR(HLOOKUP($B72,$F32:$FS32,1,FALSE),0)=0,0,1)*AI$62</f>
        <v>0</v>
      </c>
      <c r="AJ72" s="450">
        <f>IF(IFERROR(HLOOKUP($B72,$F33:$FS33,1,FALSE),0)=0,0,1)*AJ$62</f>
        <v>0</v>
      </c>
      <c r="AK72" s="450">
        <f>IF(IFERROR(HLOOKUP($B72,$F34:$FS34,1,FALSE),0)=0,0,1)*AK$62</f>
        <v>0</v>
      </c>
      <c r="AL72" s="450">
        <f>IF(IFERROR(HLOOKUP($B72,$F35:$FS35,1,FALSE),0)=0,0,1)*AL$62</f>
        <v>0</v>
      </c>
      <c r="AM72" s="450">
        <f>IF(IFERROR(HLOOKUP($B72,$F36:$FS36,1,FALSE),0)=0,0,1)*AM$62</f>
        <v>0</v>
      </c>
      <c r="AN72" s="450">
        <f>IF(IFERROR(HLOOKUP($B72,$F37:$FS37,1,FALSE),0)=0,0,1)*AN$62</f>
        <v>0</v>
      </c>
      <c r="AO72" s="450">
        <f>IF(IFERROR(HLOOKUP($B72,$F38:$FS38,1,FALSE),0)=0,0,1)*AO$62</f>
        <v>0</v>
      </c>
      <c r="AP72" s="450">
        <f>IF(IFERROR(HLOOKUP($B72,$F39:$FS39,1,FALSE),0)=0,0,1)*AP$62</f>
        <v>0</v>
      </c>
      <c r="AQ72" s="450">
        <f>IF(IFERROR(HLOOKUP($B72,$F40:$FS40,1,FALSE),0)=0,0,1)*AQ$62</f>
        <v>0</v>
      </c>
      <c r="AR72" s="450">
        <f>IF(IFERROR(HLOOKUP($B72,$F41:$FS41,1,FALSE),0)=0,0,1)*AR$62</f>
        <v>0</v>
      </c>
      <c r="AS72" s="450">
        <f>IF(IFERROR(HLOOKUP($B72,$F42:$FS42,1,FALSE),0)=0,0,1)*AS$62</f>
        <v>0</v>
      </c>
      <c r="AT72" s="450">
        <f>IF(IFERROR(HLOOKUP($B72,$F43:$FS43,1,FALSE),0)=0,0,1)*AT$62</f>
        <v>0</v>
      </c>
      <c r="AU72" s="450">
        <f>IF(IFERROR(HLOOKUP($B72,$F44:$FS44,1,FALSE),0)=0,0,1)*AU$62</f>
        <v>0</v>
      </c>
      <c r="AV72" s="450">
        <f>IF(IFERROR(HLOOKUP($B72,$F45:$FS45,1,FALSE),0)=0,0,1)*AV$62</f>
        <v>0</v>
      </c>
      <c r="AW72" s="450">
        <f>IF(IFERROR(HLOOKUP($B72,$F46:$FS46,1,FALSE),0)=0,0,1)*AW$62</f>
        <v>0</v>
      </c>
      <c r="AX72" s="450">
        <f>IF(IFERROR(HLOOKUP($B72,$F47:$FS47,1,FALSE),0)=0,0,1)*AX$62</f>
        <v>0</v>
      </c>
      <c r="AY72" s="450">
        <f>IF(IFERROR(HLOOKUP($B72,$F48:$FS48,1,FALSE),0)=0,0,1)*AY$62</f>
        <v>0</v>
      </c>
      <c r="AZ72" s="450">
        <f>IF(IFERROR(HLOOKUP($B72,$F49:$FS49,1,FALSE),0)=0,0,1)*AZ$62</f>
        <v>0</v>
      </c>
      <c r="BA72" s="450">
        <f>IF(IFERROR(HLOOKUP($B72,$F50:$FS50,1,FALSE),0)=0,0,1)*BA$62</f>
        <v>0</v>
      </c>
      <c r="BB72" s="450">
        <f>IF(IFERROR(HLOOKUP($B72,$F51:$FS51,1,FALSE),0)=0,0,1)*BB$62</f>
        <v>0</v>
      </c>
      <c r="BC72" s="450">
        <f>IF(IFERROR(HLOOKUP($B72,$F52:$FS52,1,FALSE),0)=0,0,1)*BC$62</f>
        <v>0</v>
      </c>
      <c r="BD72" s="450">
        <f>IF(IFERROR(HLOOKUP($B72,$F53:$FS53,1,FALSE),0)=0,0,1)*BD$62</f>
        <v>0</v>
      </c>
      <c r="BE72" s="450">
        <f>IF(IFERROR(HLOOKUP($B72,$F54:$FS54,1,FALSE),0)=0,0,1)*BE$62</f>
        <v>0</v>
      </c>
      <c r="BF72" s="450">
        <f>IF(IFERROR(HLOOKUP($B72,$F55:$FS55,1,FALSE),0)=0,0,1)*BF$62</f>
        <v>0</v>
      </c>
      <c r="BG72" s="450">
        <f>IF(IFERROR(HLOOKUP($B72,$F56:$FS56,1,FALSE),0)=0,0,1)*BG$62</f>
        <v>0</v>
      </c>
      <c r="BH72" s="450">
        <f>IF(IFERROR(HLOOKUP($B72,$F57:$FS57,1,FALSE),0)=0,0,1)*BH$62</f>
        <v>0</v>
      </c>
      <c r="BI72" s="450">
        <f>IF(IFERROR(HLOOKUP($B72,$F58:$FS58,1,FALSE),0)=0,0,1)*BI$62</f>
        <v>0</v>
      </c>
    </row>
    <row r="73" spans="1:61" ht="13">
      <c r="A73" s="609">
        <v>2</v>
      </c>
      <c r="B73" s="619" t="s">
        <v>649</v>
      </c>
      <c r="C73">
        <f t="shared" ca="1" si="0"/>
        <v>1.18</v>
      </c>
      <c r="D73">
        <f t="shared" si="1"/>
        <v>2</v>
      </c>
      <c r="E73" s="450">
        <f>IF(IFERROR(HLOOKUP($B73,$F2:$FS2,1,FALSE),0)=0,0,1)*E$62</f>
        <v>0</v>
      </c>
      <c r="F73" s="450">
        <f>IF(IFERROR(HLOOKUP($B73,$F3:$FS3,1,FALSE),0)=0,0,1)*F$62</f>
        <v>0.18</v>
      </c>
      <c r="G73" s="450">
        <f>IF(IFERROR(HLOOKUP($B73,$F4:$FS4,1,FALSE),0)=0,0,1)*G$62</f>
        <v>1</v>
      </c>
      <c r="H73" s="450">
        <f>IF(IFERROR(HLOOKUP($B73,$F5:$FS5,1,FALSE),0)=0,0,1)*H$62</f>
        <v>0</v>
      </c>
      <c r="I73" s="450">
        <f ca="1">IF(IFERROR(HLOOKUP($B73,$F6:$FS6,1,FALSE),0)=0,0,1)*I$62</f>
        <v>0</v>
      </c>
      <c r="J73" s="450">
        <f>IF(IFERROR(HLOOKUP($B73,$F7:$FS7,1,FALSE),0)=0,0,1)*J$62</f>
        <v>0</v>
      </c>
      <c r="K73" s="450">
        <f>IF(IFERROR(HLOOKUP($B73,$F8:$FS8,1,FALSE),0)=0,0,1)*K$62</f>
        <v>0</v>
      </c>
      <c r="L73" s="450">
        <f>IF(IFERROR(HLOOKUP($B73,$F9:$FS9,1,FALSE),0)=0,0,1)*L$62</f>
        <v>0</v>
      </c>
      <c r="M73" s="450">
        <f>IF(IFERROR(HLOOKUP($B73,$F10:$FS10,1,FALSE),0)=0,0,1)*M$62</f>
        <v>0</v>
      </c>
      <c r="N73" s="450">
        <f>IF(IFERROR(HLOOKUP($B73,$F11:$FS11,1,FALSE),0)=0,0,1)*N$62</f>
        <v>0</v>
      </c>
      <c r="O73" s="450">
        <f>IF(IFERROR(HLOOKUP($B73,$F12:$FS12,1,FALSE),0)=0,0,1)*O$62</f>
        <v>0</v>
      </c>
      <c r="P73" s="450">
        <f>IF(IFERROR(HLOOKUP($B73,$F13:$FS13,1,FALSE),0)=0,0,1)*P$62</f>
        <v>0</v>
      </c>
      <c r="Q73" s="450">
        <f>IF(IFERROR(HLOOKUP($B73,$F14:$FS14,1,FALSE),0)=0,0,1)*Q$62</f>
        <v>0</v>
      </c>
      <c r="R73" s="450">
        <f>IF(IFERROR(HLOOKUP($B73,$F15:$FS15,1,FALSE),0)=0,0,1)*R$62</f>
        <v>0</v>
      </c>
      <c r="S73" s="450">
        <f>IF(IFERROR(HLOOKUP($B73,$F16:$FS16,1,FALSE),0)=0,0,1)*S$62</f>
        <v>0</v>
      </c>
      <c r="T73" s="450">
        <f>IF(IFERROR(HLOOKUP($B73,$F17:$FS17,1,FALSE),0)=0,0,1)*T$62</f>
        <v>0</v>
      </c>
      <c r="U73" s="450">
        <f>IF(IFERROR(HLOOKUP($B73,$F18:$FS18,1,FALSE),0)=0,0,1)*U$62</f>
        <v>0</v>
      </c>
      <c r="V73" s="450">
        <f>IF(IFERROR(HLOOKUP($B73,$F19:$FS19,1,FALSE),0)=0,0,1)*V$62</f>
        <v>0</v>
      </c>
      <c r="W73" s="450">
        <f>IF(IFERROR(HLOOKUP($B73,$F20:$FS20,1,FALSE),0)=0,0,1)*W$62</f>
        <v>0</v>
      </c>
      <c r="X73" s="450">
        <f>IF(IFERROR(HLOOKUP($B73,$F21:$FS21,1,FALSE),0)=0,0,1)*X$62</f>
        <v>0</v>
      </c>
      <c r="Y73" s="450">
        <f>IF(IFERROR(HLOOKUP($B73,$F22:$FS22,1,FALSE),0)=0,0,1)*Y$62</f>
        <v>0</v>
      </c>
      <c r="Z73" s="450">
        <f>IF(IFERROR(HLOOKUP($B73,$F23:$FS23,1,FALSE),0)=0,0,1)*Z$62</f>
        <v>0</v>
      </c>
      <c r="AA73" s="450">
        <f>IF(IFERROR(HLOOKUP($B73,$F24:$FS24,1,FALSE),0)=0,0,1)*AA$62</f>
        <v>0</v>
      </c>
      <c r="AB73" s="450">
        <f>IF(IFERROR(HLOOKUP($B73,$F25:$FS25,1,FALSE),0)=0,0,1)*AB$62</f>
        <v>0</v>
      </c>
      <c r="AC73" s="450">
        <f>IF(IFERROR(HLOOKUP($B73,$F26:$FS26,1,FALSE),0)=0,0,1)*AC$62</f>
        <v>0</v>
      </c>
      <c r="AD73" s="450">
        <f>IF(IFERROR(HLOOKUP($B73,$F27:$FS27,1,FALSE),0)=0,0,1)*AD$62</f>
        <v>0</v>
      </c>
      <c r="AE73" s="450">
        <f>IF(IFERROR(HLOOKUP($B73,$F28:$FS28,1,FALSE),0)=0,0,1)*AE$62</f>
        <v>0</v>
      </c>
      <c r="AF73" s="450">
        <f>IF(IFERROR(HLOOKUP($B73,$F29:$FS29,1,FALSE),0)=0,0,1)*AF$62</f>
        <v>0</v>
      </c>
      <c r="AG73" s="450">
        <f>IF(IFERROR(HLOOKUP($B73,$F30:$FS30,1,FALSE),0)=0,0,1)*AG$62</f>
        <v>0</v>
      </c>
      <c r="AH73" s="450">
        <f>IF(IFERROR(HLOOKUP($B73,$F31:$FS31,1,FALSE),0)=0,0,1)*AH$62</f>
        <v>0</v>
      </c>
      <c r="AI73" s="450">
        <f>IF(IFERROR(HLOOKUP($B73,$F32:$FS32,1,FALSE),0)=0,0,1)*AI$62</f>
        <v>0</v>
      </c>
      <c r="AJ73" s="450">
        <f>IF(IFERROR(HLOOKUP($B73,$F33:$FS33,1,FALSE),0)=0,0,1)*AJ$62</f>
        <v>0</v>
      </c>
      <c r="AK73" s="450">
        <f>IF(IFERROR(HLOOKUP($B73,$F34:$FS34,1,FALSE),0)=0,0,1)*AK$62</f>
        <v>0</v>
      </c>
      <c r="AL73" s="450">
        <f>IF(IFERROR(HLOOKUP($B73,$F35:$FS35,1,FALSE),0)=0,0,1)*AL$62</f>
        <v>0</v>
      </c>
      <c r="AM73" s="450">
        <f>IF(IFERROR(HLOOKUP($B73,$F36:$FS36,1,FALSE),0)=0,0,1)*AM$62</f>
        <v>0</v>
      </c>
      <c r="AN73" s="450">
        <f>IF(IFERROR(HLOOKUP($B73,$F37:$FS37,1,FALSE),0)=0,0,1)*AN$62</f>
        <v>0</v>
      </c>
      <c r="AO73" s="450">
        <f>IF(IFERROR(HLOOKUP($B73,$F38:$FS38,1,FALSE),0)=0,0,1)*AO$62</f>
        <v>0</v>
      </c>
      <c r="AP73" s="450">
        <f>IF(IFERROR(HLOOKUP($B73,$F39:$FS39,1,FALSE),0)=0,0,1)*AP$62</f>
        <v>0</v>
      </c>
      <c r="AQ73" s="450">
        <f>IF(IFERROR(HLOOKUP($B73,$F40:$FS40,1,FALSE),0)=0,0,1)*AQ$62</f>
        <v>0</v>
      </c>
      <c r="AR73" s="450">
        <f>IF(IFERROR(HLOOKUP($B73,$F41:$FS41,1,FALSE),0)=0,0,1)*AR$62</f>
        <v>0</v>
      </c>
      <c r="AS73" s="450">
        <f>IF(IFERROR(HLOOKUP($B73,$F42:$FS42,1,FALSE),0)=0,0,1)*AS$62</f>
        <v>0</v>
      </c>
      <c r="AT73" s="450">
        <f>IF(IFERROR(HLOOKUP($B73,$F43:$FS43,1,FALSE),0)=0,0,1)*AT$62</f>
        <v>0</v>
      </c>
      <c r="AU73" s="450">
        <f>IF(IFERROR(HLOOKUP($B73,$F44:$FS44,1,FALSE),0)=0,0,1)*AU$62</f>
        <v>0</v>
      </c>
      <c r="AV73" s="450">
        <f>IF(IFERROR(HLOOKUP($B73,$F45:$FS45,1,FALSE),0)=0,0,1)*AV$62</f>
        <v>0</v>
      </c>
      <c r="AW73" s="450">
        <f>IF(IFERROR(HLOOKUP($B73,$F46:$FS46,1,FALSE),0)=0,0,1)*AW$62</f>
        <v>0</v>
      </c>
      <c r="AX73" s="450">
        <f>IF(IFERROR(HLOOKUP($B73,$F47:$FS47,1,FALSE),0)=0,0,1)*AX$62</f>
        <v>0</v>
      </c>
      <c r="AY73" s="450">
        <f>IF(IFERROR(HLOOKUP($B73,$F48:$FS48,1,FALSE),0)=0,0,1)*AY$62</f>
        <v>0</v>
      </c>
      <c r="AZ73" s="450">
        <f>IF(IFERROR(HLOOKUP($B73,$F49:$FS49,1,FALSE),0)=0,0,1)*AZ$62</f>
        <v>0</v>
      </c>
      <c r="BA73" s="450">
        <f>IF(IFERROR(HLOOKUP($B73,$F50:$FS50,1,FALSE),0)=0,0,1)*BA$62</f>
        <v>0</v>
      </c>
      <c r="BB73" s="450">
        <f>IF(IFERROR(HLOOKUP($B73,$F51:$FS51,1,FALSE),0)=0,0,1)*BB$62</f>
        <v>0</v>
      </c>
      <c r="BC73" s="450">
        <f>IF(IFERROR(HLOOKUP($B73,$F52:$FS52,1,FALSE),0)=0,0,1)*BC$62</f>
        <v>0</v>
      </c>
      <c r="BD73" s="450">
        <f>IF(IFERROR(HLOOKUP($B73,$F53:$FS53,1,FALSE),0)=0,0,1)*BD$62</f>
        <v>0</v>
      </c>
      <c r="BE73" s="450">
        <f>IF(IFERROR(HLOOKUP($B73,$F54:$FS54,1,FALSE),0)=0,0,1)*BE$62</f>
        <v>0</v>
      </c>
      <c r="BF73" s="450">
        <f>IF(IFERROR(HLOOKUP($B73,$F55:$FS55,1,FALSE),0)=0,0,1)*BF$62</f>
        <v>0</v>
      </c>
      <c r="BG73" s="450">
        <f>IF(IFERROR(HLOOKUP($B73,$F56:$FS56,1,FALSE),0)=0,0,1)*BG$62</f>
        <v>0</v>
      </c>
      <c r="BH73" s="450">
        <f>IF(IFERROR(HLOOKUP($B73,$F57:$FS57,1,FALSE),0)=0,0,1)*BH$62</f>
        <v>0</v>
      </c>
      <c r="BI73" s="450">
        <f>IF(IFERROR(HLOOKUP($B73,$F58:$FS58,1,FALSE),0)=0,0,1)*BI$62</f>
        <v>0</v>
      </c>
    </row>
    <row r="74" spans="1:61" ht="13">
      <c r="A74" s="609">
        <v>2</v>
      </c>
      <c r="B74" s="619" t="s">
        <v>650</v>
      </c>
      <c r="C74">
        <f t="shared" ca="1" si="0"/>
        <v>1.28</v>
      </c>
      <c r="D74">
        <f t="shared" si="1"/>
        <v>3</v>
      </c>
      <c r="E74" s="450">
        <f>IF(IFERROR(HLOOKUP($B74,$F2:$FS2,1,FALSE),0)=0,0,1)*E$62</f>
        <v>0</v>
      </c>
      <c r="F74" s="450">
        <f>IF(IFERROR(HLOOKUP($B74,$F3:$FS3,1,FALSE),0)=0,0,1)*F$62</f>
        <v>0.18</v>
      </c>
      <c r="G74" s="450">
        <f>IF(IFERROR(HLOOKUP($B74,$F4:$FS4,1,FALSE),0)=0,0,1)*G$62</f>
        <v>1</v>
      </c>
      <c r="H74" s="450">
        <f>IF(IFERROR(HLOOKUP($B74,$F5:$FS5,1,FALSE),0)=0,0,1)*H$62</f>
        <v>0</v>
      </c>
      <c r="I74" s="450">
        <f ca="1">IF(IFERROR(HLOOKUP($B74,$F6:$FS6,1,FALSE),0)=0,0,1)*I$62</f>
        <v>0</v>
      </c>
      <c r="J74" s="450">
        <f>IF(IFERROR(HLOOKUP($B74,$F7:$FS7,1,FALSE),0)=0,0,1)*J$62</f>
        <v>0</v>
      </c>
      <c r="K74" s="450">
        <f>IF(IFERROR(HLOOKUP($B74,$F8:$FS8,1,FALSE),0)=0,0,1)*K$62</f>
        <v>0</v>
      </c>
      <c r="L74" s="450">
        <f>IF(IFERROR(HLOOKUP($B74,$F9:$FS9,1,FALSE),0)=0,0,1)*L$62</f>
        <v>0</v>
      </c>
      <c r="M74" s="450">
        <f>IF(IFERROR(HLOOKUP($B74,$F10:$FS10,1,FALSE),0)=0,0,1)*M$62</f>
        <v>0</v>
      </c>
      <c r="N74" s="450">
        <f>IF(IFERROR(HLOOKUP($B74,$F11:$FS11,1,FALSE),0)=0,0,1)*N$62</f>
        <v>0</v>
      </c>
      <c r="O74" s="450">
        <f>IF(IFERROR(HLOOKUP($B74,$F12:$FS12,1,FALSE),0)=0,0,1)*O$62</f>
        <v>0</v>
      </c>
      <c r="P74" s="450">
        <f>IF(IFERROR(HLOOKUP($B74,$F13:$FS13,1,FALSE),0)=0,0,1)*P$62</f>
        <v>0</v>
      </c>
      <c r="Q74" s="450">
        <f>IF(IFERROR(HLOOKUP($B74,$F14:$FS14,1,FALSE),0)=0,0,1)*Q$62</f>
        <v>0</v>
      </c>
      <c r="R74" s="450">
        <f>IF(IFERROR(HLOOKUP($B74,$F15:$FS15,1,FALSE),0)=0,0,1)*R$62</f>
        <v>0</v>
      </c>
      <c r="S74" s="450">
        <f>IF(IFERROR(HLOOKUP($B74,$F16:$FS16,1,FALSE),0)=0,0,1)*S$62</f>
        <v>0</v>
      </c>
      <c r="T74" s="450">
        <f>IF(IFERROR(HLOOKUP($B74,$F17:$FS17,1,FALSE),0)=0,0,1)*T$62</f>
        <v>0</v>
      </c>
      <c r="U74" s="450">
        <f>IF(IFERROR(HLOOKUP($B74,$F18:$FS18,1,FALSE),0)=0,0,1)*U$62</f>
        <v>0</v>
      </c>
      <c r="V74" s="450">
        <f>IF(IFERROR(HLOOKUP($B74,$F19:$FS19,1,FALSE),0)=0,0,1)*V$62</f>
        <v>0</v>
      </c>
      <c r="W74" s="450">
        <f>IF(IFERROR(HLOOKUP($B74,$F20:$FS20,1,FALSE),0)=0,0,1)*W$62</f>
        <v>0</v>
      </c>
      <c r="X74" s="450">
        <f>IF(IFERROR(HLOOKUP($B74,$F21:$FS21,1,FALSE),0)=0,0,1)*X$62</f>
        <v>0</v>
      </c>
      <c r="Y74" s="450">
        <f>IF(IFERROR(HLOOKUP($B74,$F22:$FS22,1,FALSE),0)=0,0,1)*Y$62</f>
        <v>0</v>
      </c>
      <c r="Z74" s="450">
        <f>IF(IFERROR(HLOOKUP($B74,$F23:$FS23,1,FALSE),0)=0,0,1)*Z$62</f>
        <v>0</v>
      </c>
      <c r="AA74" s="450">
        <f>IF(IFERROR(HLOOKUP($B74,$F24:$FS24,1,FALSE),0)=0,0,1)*AA$62</f>
        <v>0</v>
      </c>
      <c r="AB74" s="450">
        <f>IF(IFERROR(HLOOKUP($B74,$F25:$FS25,1,FALSE),0)=0,0,1)*AB$62</f>
        <v>0</v>
      </c>
      <c r="AC74" s="450">
        <f>IF(IFERROR(HLOOKUP($B74,$F26:$FS26,1,FALSE),0)=0,0,1)*AC$62</f>
        <v>0</v>
      </c>
      <c r="AD74" s="450">
        <f>IF(IFERROR(HLOOKUP($B74,$F27:$FS27,1,FALSE),0)=0,0,1)*AD$62</f>
        <v>0</v>
      </c>
      <c r="AE74" s="450">
        <f>IF(IFERROR(HLOOKUP($B74,$F28:$FS28,1,FALSE),0)=0,0,1)*AE$62</f>
        <v>0</v>
      </c>
      <c r="AF74" s="450">
        <f>IF(IFERROR(HLOOKUP($B74,$F29:$FS29,1,FALSE),0)=0,0,1)*AF$62</f>
        <v>0</v>
      </c>
      <c r="AG74" s="450">
        <f>IF(IFERROR(HLOOKUP($B74,$F30:$FS30,1,FALSE),0)=0,0,1)*AG$62</f>
        <v>0</v>
      </c>
      <c r="AH74" s="450">
        <f>IF(IFERROR(HLOOKUP($B74,$F31:$FS31,1,FALSE),0)=0,0,1)*AH$62</f>
        <v>0.1</v>
      </c>
      <c r="AI74" s="450">
        <f>IF(IFERROR(HLOOKUP($B74,$F32:$FS32,1,FALSE),0)=0,0,1)*AI$62</f>
        <v>0</v>
      </c>
      <c r="AJ74" s="450">
        <f>IF(IFERROR(HLOOKUP($B74,$F33:$FS33,1,FALSE),0)=0,0,1)*AJ$62</f>
        <v>0</v>
      </c>
      <c r="AK74" s="450">
        <f>IF(IFERROR(HLOOKUP($B74,$F34:$FS34,1,FALSE),0)=0,0,1)*AK$62</f>
        <v>0</v>
      </c>
      <c r="AL74" s="450">
        <f>IF(IFERROR(HLOOKUP($B74,$F35:$FS35,1,FALSE),0)=0,0,1)*AL$62</f>
        <v>0</v>
      </c>
      <c r="AM74" s="450">
        <f>IF(IFERROR(HLOOKUP($B74,$F36:$FS36,1,FALSE),0)=0,0,1)*AM$62</f>
        <v>0</v>
      </c>
      <c r="AN74" s="450">
        <f>IF(IFERROR(HLOOKUP($B74,$F37:$FS37,1,FALSE),0)=0,0,1)*AN$62</f>
        <v>0</v>
      </c>
      <c r="AO74" s="450">
        <f>IF(IFERROR(HLOOKUP($B74,$F38:$FS38,1,FALSE),0)=0,0,1)*AO$62</f>
        <v>0</v>
      </c>
      <c r="AP74" s="450">
        <f>IF(IFERROR(HLOOKUP($B74,$F39:$FS39,1,FALSE),0)=0,0,1)*AP$62</f>
        <v>0</v>
      </c>
      <c r="AQ74" s="450">
        <f>IF(IFERROR(HLOOKUP($B74,$F40:$FS40,1,FALSE),0)=0,0,1)*AQ$62</f>
        <v>0</v>
      </c>
      <c r="AR74" s="450">
        <f>IF(IFERROR(HLOOKUP($B74,$F41:$FS41,1,FALSE),0)=0,0,1)*AR$62</f>
        <v>0</v>
      </c>
      <c r="AS74" s="450">
        <f>IF(IFERROR(HLOOKUP($B74,$F42:$FS42,1,FALSE),0)=0,0,1)*AS$62</f>
        <v>0</v>
      </c>
      <c r="AT74" s="450">
        <f>IF(IFERROR(HLOOKUP($B74,$F43:$FS43,1,FALSE),0)=0,0,1)*AT$62</f>
        <v>0</v>
      </c>
      <c r="AU74" s="450">
        <f>IF(IFERROR(HLOOKUP($B74,$F44:$FS44,1,FALSE),0)=0,0,1)*AU$62</f>
        <v>0</v>
      </c>
      <c r="AV74" s="450">
        <f>IF(IFERROR(HLOOKUP($B74,$F45:$FS45,1,FALSE),0)=0,0,1)*AV$62</f>
        <v>0</v>
      </c>
      <c r="AW74" s="450">
        <f>IF(IFERROR(HLOOKUP($B74,$F46:$FS46,1,FALSE),0)=0,0,1)*AW$62</f>
        <v>0</v>
      </c>
      <c r="AX74" s="450">
        <f>IF(IFERROR(HLOOKUP($B74,$F47:$FS47,1,FALSE),0)=0,0,1)*AX$62</f>
        <v>0</v>
      </c>
      <c r="AY74" s="450">
        <f>IF(IFERROR(HLOOKUP($B74,$F48:$FS48,1,FALSE),0)=0,0,1)*AY$62</f>
        <v>0</v>
      </c>
      <c r="AZ74" s="450">
        <f>IF(IFERROR(HLOOKUP($B74,$F49:$FS49,1,FALSE),0)=0,0,1)*AZ$62</f>
        <v>0</v>
      </c>
      <c r="BA74" s="450">
        <f>IF(IFERROR(HLOOKUP($B74,$F50:$FS50,1,FALSE),0)=0,0,1)*BA$62</f>
        <v>0</v>
      </c>
      <c r="BB74" s="450">
        <f>IF(IFERROR(HLOOKUP($B74,$F51:$FS51,1,FALSE),0)=0,0,1)*BB$62</f>
        <v>0</v>
      </c>
      <c r="BC74" s="450">
        <f>IF(IFERROR(HLOOKUP($B74,$F52:$FS52,1,FALSE),0)=0,0,1)*BC$62</f>
        <v>0</v>
      </c>
      <c r="BD74" s="450">
        <f>IF(IFERROR(HLOOKUP($B74,$F53:$FS53,1,FALSE),0)=0,0,1)*BD$62</f>
        <v>0</v>
      </c>
      <c r="BE74" s="450">
        <f>IF(IFERROR(HLOOKUP($B74,$F54:$FS54,1,FALSE),0)=0,0,1)*BE$62</f>
        <v>0</v>
      </c>
      <c r="BF74" s="450">
        <f>IF(IFERROR(HLOOKUP($B74,$F55:$FS55,1,FALSE),0)=0,0,1)*BF$62</f>
        <v>0</v>
      </c>
      <c r="BG74" s="450">
        <f>IF(IFERROR(HLOOKUP($B74,$F56:$FS56,1,FALSE),0)=0,0,1)*BG$62</f>
        <v>0</v>
      </c>
      <c r="BH74" s="450">
        <f>IF(IFERROR(HLOOKUP($B74,$F57:$FS57,1,FALSE),0)=0,0,1)*BH$62</f>
        <v>0</v>
      </c>
      <c r="BI74" s="450">
        <f>IF(IFERROR(HLOOKUP($B74,$F58:$FS58,1,FALSE),0)=0,0,1)*BI$62</f>
        <v>0</v>
      </c>
    </row>
    <row r="75" spans="1:61" ht="13">
      <c r="A75" s="609">
        <v>2</v>
      </c>
      <c r="B75" s="619" t="s">
        <v>651</v>
      </c>
      <c r="C75">
        <f t="shared" ca="1" si="0"/>
        <v>1.18</v>
      </c>
      <c r="D75">
        <f t="shared" si="1"/>
        <v>2</v>
      </c>
      <c r="E75" s="450">
        <f>IF(IFERROR(HLOOKUP($B75,$F2:$FS2,1,FALSE),0)=0,0,1)*E$62</f>
        <v>0</v>
      </c>
      <c r="F75" s="450">
        <f>IF(IFERROR(HLOOKUP($B75,$F3:$FS3,1,FALSE),0)=0,0,1)*F$62</f>
        <v>0.18</v>
      </c>
      <c r="G75" s="450">
        <f>IF(IFERROR(HLOOKUP($B75,$F4:$FS4,1,FALSE),0)=0,0,1)*G$62</f>
        <v>1</v>
      </c>
      <c r="H75" s="450">
        <f>IF(IFERROR(HLOOKUP($B75,$F5:$FS5,1,FALSE),0)=0,0,1)*H$62</f>
        <v>0</v>
      </c>
      <c r="I75" s="450">
        <f ca="1">IF(IFERROR(HLOOKUP($B75,$F6:$FS6,1,FALSE),0)=0,0,1)*I$62</f>
        <v>0</v>
      </c>
      <c r="J75" s="450">
        <f>IF(IFERROR(HLOOKUP($B75,$F7:$FS7,1,FALSE),0)=0,0,1)*J$62</f>
        <v>0</v>
      </c>
      <c r="K75" s="450">
        <f>IF(IFERROR(HLOOKUP($B75,$F8:$FS8,1,FALSE),0)=0,0,1)*K$62</f>
        <v>0</v>
      </c>
      <c r="L75" s="450">
        <f>IF(IFERROR(HLOOKUP($B75,$F9:$FS9,1,FALSE),0)=0,0,1)*L$62</f>
        <v>0</v>
      </c>
      <c r="M75" s="450">
        <f>IF(IFERROR(HLOOKUP($B75,$F10:$FS10,1,FALSE),0)=0,0,1)*M$62</f>
        <v>0</v>
      </c>
      <c r="N75" s="450">
        <f>IF(IFERROR(HLOOKUP($B75,$F11:$FS11,1,FALSE),0)=0,0,1)*N$62</f>
        <v>0</v>
      </c>
      <c r="O75" s="450">
        <f>IF(IFERROR(HLOOKUP($B75,$F12:$FS12,1,FALSE),0)=0,0,1)*O$62</f>
        <v>0</v>
      </c>
      <c r="P75" s="450">
        <f>IF(IFERROR(HLOOKUP($B75,$F13:$FS13,1,FALSE),0)=0,0,1)*P$62</f>
        <v>0</v>
      </c>
      <c r="Q75" s="450">
        <f>IF(IFERROR(HLOOKUP($B75,$F14:$FS14,1,FALSE),0)=0,0,1)*Q$62</f>
        <v>0</v>
      </c>
      <c r="R75" s="450">
        <f>IF(IFERROR(HLOOKUP($B75,$F15:$FS15,1,FALSE),0)=0,0,1)*R$62</f>
        <v>0</v>
      </c>
      <c r="S75" s="450">
        <f>IF(IFERROR(HLOOKUP($B75,$F16:$FS16,1,FALSE),0)=0,0,1)*S$62</f>
        <v>0</v>
      </c>
      <c r="T75" s="450">
        <f>IF(IFERROR(HLOOKUP($B75,$F17:$FS17,1,FALSE),0)=0,0,1)*T$62</f>
        <v>0</v>
      </c>
      <c r="U75" s="450">
        <f>IF(IFERROR(HLOOKUP($B75,$F18:$FS18,1,FALSE),0)=0,0,1)*U$62</f>
        <v>0</v>
      </c>
      <c r="V75" s="450">
        <f>IF(IFERROR(HLOOKUP($B75,$F19:$FS19,1,FALSE),0)=0,0,1)*V$62</f>
        <v>0</v>
      </c>
      <c r="W75" s="450">
        <f>IF(IFERROR(HLOOKUP($B75,$F20:$FS20,1,FALSE),0)=0,0,1)*W$62</f>
        <v>0</v>
      </c>
      <c r="X75" s="450">
        <f>IF(IFERROR(HLOOKUP($B75,$F21:$FS21,1,FALSE),0)=0,0,1)*X$62</f>
        <v>0</v>
      </c>
      <c r="Y75" s="450">
        <f>IF(IFERROR(HLOOKUP($B75,$F22:$FS22,1,FALSE),0)=0,0,1)*Y$62</f>
        <v>0</v>
      </c>
      <c r="Z75" s="450">
        <f>IF(IFERROR(HLOOKUP($B75,$F23:$FS23,1,FALSE),0)=0,0,1)*Z$62</f>
        <v>0</v>
      </c>
      <c r="AA75" s="450">
        <f>IF(IFERROR(HLOOKUP($B75,$F24:$FS24,1,FALSE),0)=0,0,1)*AA$62</f>
        <v>0</v>
      </c>
      <c r="AB75" s="450">
        <f>IF(IFERROR(HLOOKUP($B75,$F25:$FS25,1,FALSE),0)=0,0,1)*AB$62</f>
        <v>0</v>
      </c>
      <c r="AC75" s="450">
        <f>IF(IFERROR(HLOOKUP($B75,$F26:$FS26,1,FALSE),0)=0,0,1)*AC$62</f>
        <v>0</v>
      </c>
      <c r="AD75" s="450">
        <f>IF(IFERROR(HLOOKUP($B75,$F27:$FS27,1,FALSE),0)=0,0,1)*AD$62</f>
        <v>0</v>
      </c>
      <c r="AE75" s="450">
        <f>IF(IFERROR(HLOOKUP($B75,$F28:$FS28,1,FALSE),0)=0,0,1)*AE$62</f>
        <v>0</v>
      </c>
      <c r="AF75" s="450">
        <f>IF(IFERROR(HLOOKUP($B75,$F29:$FS29,1,FALSE),0)=0,0,1)*AF$62</f>
        <v>0</v>
      </c>
      <c r="AG75" s="450">
        <f>IF(IFERROR(HLOOKUP($B75,$F30:$FS30,1,FALSE),0)=0,0,1)*AG$62</f>
        <v>0</v>
      </c>
      <c r="AH75" s="450">
        <f>IF(IFERROR(HLOOKUP($B75,$F31:$FS31,1,FALSE),0)=0,0,1)*AH$62</f>
        <v>0</v>
      </c>
      <c r="AI75" s="450">
        <f>IF(IFERROR(HLOOKUP($B75,$F32:$FS32,1,FALSE),0)=0,0,1)*AI$62</f>
        <v>0</v>
      </c>
      <c r="AJ75" s="450">
        <f>IF(IFERROR(HLOOKUP($B75,$F33:$FS33,1,FALSE),0)=0,0,1)*AJ$62</f>
        <v>0</v>
      </c>
      <c r="AK75" s="450">
        <f>IF(IFERROR(HLOOKUP($B75,$F34:$FS34,1,FALSE),0)=0,0,1)*AK$62</f>
        <v>0</v>
      </c>
      <c r="AL75" s="450">
        <f>IF(IFERROR(HLOOKUP($B75,$F35:$FS35,1,FALSE),0)=0,0,1)*AL$62</f>
        <v>0</v>
      </c>
      <c r="AM75" s="450">
        <f>IF(IFERROR(HLOOKUP($B75,$F36:$FS36,1,FALSE),0)=0,0,1)*AM$62</f>
        <v>0</v>
      </c>
      <c r="AN75" s="450">
        <f>IF(IFERROR(HLOOKUP($B75,$F37:$FS37,1,FALSE),0)=0,0,1)*AN$62</f>
        <v>0</v>
      </c>
      <c r="AO75" s="450">
        <f>IF(IFERROR(HLOOKUP($B75,$F38:$FS38,1,FALSE),0)=0,0,1)*AO$62</f>
        <v>0</v>
      </c>
      <c r="AP75" s="450">
        <f>IF(IFERROR(HLOOKUP($B75,$F39:$FS39,1,FALSE),0)=0,0,1)*AP$62</f>
        <v>0</v>
      </c>
      <c r="AQ75" s="450">
        <f>IF(IFERROR(HLOOKUP($B75,$F40:$FS40,1,FALSE),0)=0,0,1)*AQ$62</f>
        <v>0</v>
      </c>
      <c r="AR75" s="450">
        <f>IF(IFERROR(HLOOKUP($B75,$F41:$FS41,1,FALSE),0)=0,0,1)*AR$62</f>
        <v>0</v>
      </c>
      <c r="AS75" s="450">
        <f>IF(IFERROR(HLOOKUP($B75,$F42:$FS42,1,FALSE),0)=0,0,1)*AS$62</f>
        <v>0</v>
      </c>
      <c r="AT75" s="450">
        <f>IF(IFERROR(HLOOKUP($B75,$F43:$FS43,1,FALSE),0)=0,0,1)*AT$62</f>
        <v>0</v>
      </c>
      <c r="AU75" s="450">
        <f>IF(IFERROR(HLOOKUP($B75,$F44:$FS44,1,FALSE),0)=0,0,1)*AU$62</f>
        <v>0</v>
      </c>
      <c r="AV75" s="450">
        <f>IF(IFERROR(HLOOKUP($B75,$F45:$FS45,1,FALSE),0)=0,0,1)*AV$62</f>
        <v>0</v>
      </c>
      <c r="AW75" s="450">
        <f>IF(IFERROR(HLOOKUP($B75,$F46:$FS46,1,FALSE),0)=0,0,1)*AW$62</f>
        <v>0</v>
      </c>
      <c r="AX75" s="450">
        <f>IF(IFERROR(HLOOKUP($B75,$F47:$FS47,1,FALSE),0)=0,0,1)*AX$62</f>
        <v>0</v>
      </c>
      <c r="AY75" s="450">
        <f>IF(IFERROR(HLOOKUP($B75,$F48:$FS48,1,FALSE),0)=0,0,1)*AY$62</f>
        <v>0</v>
      </c>
      <c r="AZ75" s="450">
        <f>IF(IFERROR(HLOOKUP($B75,$F49:$FS49,1,FALSE),0)=0,0,1)*AZ$62</f>
        <v>0</v>
      </c>
      <c r="BA75" s="450">
        <f>IF(IFERROR(HLOOKUP($B75,$F50:$FS50,1,FALSE),0)=0,0,1)*BA$62</f>
        <v>0</v>
      </c>
      <c r="BB75" s="450">
        <f>IF(IFERROR(HLOOKUP($B75,$F51:$FS51,1,FALSE),0)=0,0,1)*BB$62</f>
        <v>0</v>
      </c>
      <c r="BC75" s="450">
        <f>IF(IFERROR(HLOOKUP($B75,$F52:$FS52,1,FALSE),0)=0,0,1)*BC$62</f>
        <v>0</v>
      </c>
      <c r="BD75" s="450">
        <f>IF(IFERROR(HLOOKUP($B75,$F53:$FS53,1,FALSE),0)=0,0,1)*BD$62</f>
        <v>0</v>
      </c>
      <c r="BE75" s="450">
        <f>IF(IFERROR(HLOOKUP($B75,$F54:$FS54,1,FALSE),0)=0,0,1)*BE$62</f>
        <v>0</v>
      </c>
      <c r="BF75" s="450">
        <f>IF(IFERROR(HLOOKUP($B75,$F55:$FS55,1,FALSE),0)=0,0,1)*BF$62</f>
        <v>0</v>
      </c>
      <c r="BG75" s="450">
        <f>IF(IFERROR(HLOOKUP($B75,$F56:$FS56,1,FALSE),0)=0,0,1)*BG$62</f>
        <v>0</v>
      </c>
      <c r="BH75" s="450">
        <f>IF(IFERROR(HLOOKUP($B75,$F57:$FS57,1,FALSE),0)=0,0,1)*BH$62</f>
        <v>0</v>
      </c>
      <c r="BI75" s="450">
        <f>IF(IFERROR(HLOOKUP($B75,$F58:$FS58,1,FALSE),0)=0,0,1)*BI$62</f>
        <v>0</v>
      </c>
    </row>
    <row r="76" spans="1:61" ht="13">
      <c r="A76" s="609">
        <v>2</v>
      </c>
      <c r="B76" s="619" t="s">
        <v>652</v>
      </c>
      <c r="C76">
        <f t="shared" ca="1" si="0"/>
        <v>3.1799999999999997</v>
      </c>
      <c r="D76">
        <f t="shared" si="1"/>
        <v>4</v>
      </c>
      <c r="E76" s="450">
        <f>IF(IFERROR(HLOOKUP($B76,$F2:$FS2,1,FALSE),0)=0,0,1)*E$62</f>
        <v>0</v>
      </c>
      <c r="F76" s="450">
        <f>IF(IFERROR(HLOOKUP($B76,$F3:$FS3,1,FALSE),0)=0,0,1)*F$62</f>
        <v>0.18</v>
      </c>
      <c r="G76" s="450">
        <f>IF(IFERROR(HLOOKUP($B76,$F4:$FS4,1,FALSE),0)=0,0,1)*G$62</f>
        <v>1</v>
      </c>
      <c r="H76" s="450">
        <f>IF(IFERROR(HLOOKUP($B76,$F5:$FS5,1,FALSE),0)=0,0,1)*H$62</f>
        <v>0</v>
      </c>
      <c r="I76" s="450">
        <f ca="1">IF(IFERROR(HLOOKUP($B76,$F6:$FS6,1,FALSE),0)=0,0,1)*I$62</f>
        <v>0</v>
      </c>
      <c r="J76" s="450">
        <f>IF(IFERROR(HLOOKUP($B76,$F7:$FS7,1,FALSE),0)=0,0,1)*J$62</f>
        <v>0</v>
      </c>
      <c r="K76" s="450">
        <f>IF(IFERROR(HLOOKUP($B76,$F8:$FS8,1,FALSE),0)=0,0,1)*K$62</f>
        <v>0</v>
      </c>
      <c r="L76" s="450">
        <f>IF(IFERROR(HLOOKUP($B76,$F9:$FS9,1,FALSE),0)=0,0,1)*L$62</f>
        <v>0</v>
      </c>
      <c r="M76" s="450">
        <f>IF(IFERROR(HLOOKUP($B76,$F10:$FS10,1,FALSE),0)=0,0,1)*M$62</f>
        <v>0</v>
      </c>
      <c r="N76" s="450">
        <f>IF(IFERROR(HLOOKUP($B76,$F11:$FS11,1,FALSE),0)=0,0,1)*N$62</f>
        <v>0</v>
      </c>
      <c r="O76" s="450">
        <f>IF(IFERROR(HLOOKUP($B76,$F12:$FS12,1,FALSE),0)=0,0,1)*O$62</f>
        <v>0</v>
      </c>
      <c r="P76" s="450">
        <f>IF(IFERROR(HLOOKUP($B76,$F13:$FS13,1,FALSE),0)=0,0,1)*P$62</f>
        <v>0</v>
      </c>
      <c r="Q76" s="450">
        <f>IF(IFERROR(HLOOKUP($B76,$F14:$FS14,1,FALSE),0)=0,0,1)*Q$62</f>
        <v>0</v>
      </c>
      <c r="R76" s="450">
        <f>IF(IFERROR(HLOOKUP($B76,$F15:$FS15,1,FALSE),0)=0,0,1)*R$62</f>
        <v>0</v>
      </c>
      <c r="S76" s="450">
        <f>IF(IFERROR(HLOOKUP($B76,$F16:$FS16,1,FALSE),0)=0,0,1)*S$62</f>
        <v>0</v>
      </c>
      <c r="T76" s="450">
        <f>IF(IFERROR(HLOOKUP($B76,$F17:$FS17,1,FALSE),0)=0,0,1)*T$62</f>
        <v>0</v>
      </c>
      <c r="U76" s="450">
        <f>IF(IFERROR(HLOOKUP($B76,$F18:$FS18,1,FALSE),0)=0,0,1)*U$62</f>
        <v>0</v>
      </c>
      <c r="V76" s="450">
        <f>IF(IFERROR(HLOOKUP($B76,$F19:$FS19,1,FALSE),0)=0,0,1)*V$62</f>
        <v>0</v>
      </c>
      <c r="W76" s="450">
        <f>IF(IFERROR(HLOOKUP($B76,$F20:$FS20,1,FALSE),0)=0,0,1)*W$62</f>
        <v>0</v>
      </c>
      <c r="X76" s="450">
        <f>IF(IFERROR(HLOOKUP($B76,$F21:$FS21,1,FALSE),0)=0,0,1)*X$62</f>
        <v>0</v>
      </c>
      <c r="Y76" s="450">
        <f>IF(IFERROR(HLOOKUP($B76,$F22:$FS22,1,FALSE),0)=0,0,1)*Y$62</f>
        <v>0</v>
      </c>
      <c r="Z76" s="450">
        <f>IF(IFERROR(HLOOKUP($B76,$F23:$FS23,1,FALSE),0)=0,0,1)*Z$62</f>
        <v>1</v>
      </c>
      <c r="AA76" s="450">
        <f>IF(IFERROR(HLOOKUP($B76,$F24:$FS24,1,FALSE),0)=0,0,1)*AA$62</f>
        <v>1</v>
      </c>
      <c r="AB76" s="450">
        <f>IF(IFERROR(HLOOKUP($B76,$F25:$FS25,1,FALSE),0)=0,0,1)*AB$62</f>
        <v>0</v>
      </c>
      <c r="AC76" s="450">
        <f>IF(IFERROR(HLOOKUP($B76,$F26:$FS26,1,FALSE),0)=0,0,1)*AC$62</f>
        <v>0</v>
      </c>
      <c r="AD76" s="450">
        <f>IF(IFERROR(HLOOKUP($B76,$F27:$FS27,1,FALSE),0)=0,0,1)*AD$62</f>
        <v>0</v>
      </c>
      <c r="AE76" s="450">
        <f>IF(IFERROR(HLOOKUP($B76,$F28:$FS28,1,FALSE),0)=0,0,1)*AE$62</f>
        <v>0</v>
      </c>
      <c r="AF76" s="450">
        <f>IF(IFERROR(HLOOKUP($B76,$F29:$FS29,1,FALSE),0)=0,0,1)*AF$62</f>
        <v>0</v>
      </c>
      <c r="AG76" s="450">
        <f>IF(IFERROR(HLOOKUP($B76,$F30:$FS30,1,FALSE),0)=0,0,1)*AG$62</f>
        <v>0</v>
      </c>
      <c r="AH76" s="450">
        <f>IF(IFERROR(HLOOKUP($B76,$F31:$FS31,1,FALSE),0)=0,0,1)*AH$62</f>
        <v>0</v>
      </c>
      <c r="AI76" s="450">
        <f>IF(IFERROR(HLOOKUP($B76,$F32:$FS32,1,FALSE),0)=0,0,1)*AI$62</f>
        <v>0</v>
      </c>
      <c r="AJ76" s="450">
        <f>IF(IFERROR(HLOOKUP($B76,$F33:$FS33,1,FALSE),0)=0,0,1)*AJ$62</f>
        <v>0</v>
      </c>
      <c r="AK76" s="450">
        <f>IF(IFERROR(HLOOKUP($B76,$F34:$FS34,1,FALSE),0)=0,0,1)*AK$62</f>
        <v>0</v>
      </c>
      <c r="AL76" s="450">
        <f>IF(IFERROR(HLOOKUP($B76,$F35:$FS35,1,FALSE),0)=0,0,1)*AL$62</f>
        <v>0</v>
      </c>
      <c r="AM76" s="450">
        <f>IF(IFERROR(HLOOKUP($B76,$F36:$FS36,1,FALSE),0)=0,0,1)*AM$62</f>
        <v>0</v>
      </c>
      <c r="AN76" s="450">
        <f>IF(IFERROR(HLOOKUP($B76,$F37:$FS37,1,FALSE),0)=0,0,1)*AN$62</f>
        <v>0</v>
      </c>
      <c r="AO76" s="450">
        <f>IF(IFERROR(HLOOKUP($B76,$F38:$FS38,1,FALSE),0)=0,0,1)*AO$62</f>
        <v>0</v>
      </c>
      <c r="AP76" s="450">
        <f>IF(IFERROR(HLOOKUP($B76,$F39:$FS39,1,FALSE),0)=0,0,1)*AP$62</f>
        <v>0</v>
      </c>
      <c r="AQ76" s="450">
        <f>IF(IFERROR(HLOOKUP($B76,$F40:$FS40,1,FALSE),0)=0,0,1)*AQ$62</f>
        <v>0</v>
      </c>
      <c r="AR76" s="450">
        <f>IF(IFERROR(HLOOKUP($B76,$F41:$FS41,1,FALSE),0)=0,0,1)*AR$62</f>
        <v>0</v>
      </c>
      <c r="AS76" s="450">
        <f>IF(IFERROR(HLOOKUP($B76,$F42:$FS42,1,FALSE),0)=0,0,1)*AS$62</f>
        <v>0</v>
      </c>
      <c r="AT76" s="450">
        <f>IF(IFERROR(HLOOKUP($B76,$F43:$FS43,1,FALSE),0)=0,0,1)*AT$62</f>
        <v>0</v>
      </c>
      <c r="AU76" s="450">
        <f>IF(IFERROR(HLOOKUP($B76,$F44:$FS44,1,FALSE),0)=0,0,1)*AU$62</f>
        <v>0</v>
      </c>
      <c r="AV76" s="450">
        <f>IF(IFERROR(HLOOKUP($B76,$F45:$FS45,1,FALSE),0)=0,0,1)*AV$62</f>
        <v>0</v>
      </c>
      <c r="AW76" s="450">
        <f>IF(IFERROR(HLOOKUP($B76,$F46:$FS46,1,FALSE),0)=0,0,1)*AW$62</f>
        <v>0</v>
      </c>
      <c r="AX76" s="450">
        <f>IF(IFERROR(HLOOKUP($B76,$F47:$FS47,1,FALSE),0)=0,0,1)*AX$62</f>
        <v>0</v>
      </c>
      <c r="AY76" s="450">
        <f>IF(IFERROR(HLOOKUP($B76,$F48:$FS48,1,FALSE),0)=0,0,1)*AY$62</f>
        <v>0</v>
      </c>
      <c r="AZ76" s="450">
        <f>IF(IFERROR(HLOOKUP($B76,$F49:$FS49,1,FALSE),0)=0,0,1)*AZ$62</f>
        <v>0</v>
      </c>
      <c r="BA76" s="450">
        <f>IF(IFERROR(HLOOKUP($B76,$F50:$FS50,1,FALSE),0)=0,0,1)*BA$62</f>
        <v>0</v>
      </c>
      <c r="BB76" s="450">
        <f>IF(IFERROR(HLOOKUP($B76,$F51:$FS51,1,FALSE),0)=0,0,1)*BB$62</f>
        <v>0</v>
      </c>
      <c r="BC76" s="450">
        <f>IF(IFERROR(HLOOKUP($B76,$F52:$FS52,1,FALSE),0)=0,0,1)*BC$62</f>
        <v>0</v>
      </c>
      <c r="BD76" s="450">
        <f>IF(IFERROR(HLOOKUP($B76,$F53:$FS53,1,FALSE),0)=0,0,1)*BD$62</f>
        <v>0</v>
      </c>
      <c r="BE76" s="450">
        <f>IF(IFERROR(HLOOKUP($B76,$F54:$FS54,1,FALSE),0)=0,0,1)*BE$62</f>
        <v>0</v>
      </c>
      <c r="BF76" s="450">
        <f>IF(IFERROR(HLOOKUP($B76,$F55:$FS55,1,FALSE),0)=0,0,1)*BF$62</f>
        <v>0</v>
      </c>
      <c r="BG76" s="450">
        <f>IF(IFERROR(HLOOKUP($B76,$F56:$FS56,1,FALSE),0)=0,0,1)*BG$62</f>
        <v>0</v>
      </c>
      <c r="BH76" s="450">
        <f>IF(IFERROR(HLOOKUP($B76,$F57:$FS57,1,FALSE),0)=0,0,1)*BH$62</f>
        <v>0</v>
      </c>
      <c r="BI76" s="450">
        <f>IF(IFERROR(HLOOKUP($B76,$F58:$FS58,1,FALSE),0)=0,0,1)*BI$62</f>
        <v>0</v>
      </c>
    </row>
    <row r="77" spans="1:61" ht="13">
      <c r="A77" s="609">
        <v>2</v>
      </c>
      <c r="B77" s="619" t="s">
        <v>653</v>
      </c>
      <c r="C77">
        <f t="shared" ca="1" si="0"/>
        <v>1.18</v>
      </c>
      <c r="D77">
        <f t="shared" si="1"/>
        <v>2</v>
      </c>
      <c r="E77" s="450">
        <f>IF(IFERROR(HLOOKUP($B77,$F2:$FS2,1,FALSE),0)=0,0,1)*E$62</f>
        <v>0</v>
      </c>
      <c r="F77" s="450">
        <f>IF(IFERROR(HLOOKUP($B77,$F3:$FS3,1,FALSE),0)=0,0,1)*F$62</f>
        <v>0.18</v>
      </c>
      <c r="G77" s="450">
        <f>IF(IFERROR(HLOOKUP($B77,$F4:$FS4,1,FALSE),0)=0,0,1)*G$62</f>
        <v>1</v>
      </c>
      <c r="H77" s="450">
        <f>IF(IFERROR(HLOOKUP($B77,$F5:$FS5,1,FALSE),0)=0,0,1)*H$62</f>
        <v>0</v>
      </c>
      <c r="I77" s="450">
        <f ca="1">IF(IFERROR(HLOOKUP($B77,$F6:$FS6,1,FALSE),0)=0,0,1)*I$62</f>
        <v>0</v>
      </c>
      <c r="J77" s="450">
        <f>IF(IFERROR(HLOOKUP($B77,$F7:$FS7,1,FALSE),0)=0,0,1)*J$62</f>
        <v>0</v>
      </c>
      <c r="K77" s="450">
        <f>IF(IFERROR(HLOOKUP($B77,$F8:$FS8,1,FALSE),0)=0,0,1)*K$62</f>
        <v>0</v>
      </c>
      <c r="L77" s="450">
        <f>IF(IFERROR(HLOOKUP($B77,$F9:$FS9,1,FALSE),0)=0,0,1)*L$62</f>
        <v>0</v>
      </c>
      <c r="M77" s="450">
        <f>IF(IFERROR(HLOOKUP($B77,$F10:$FS10,1,FALSE),0)=0,0,1)*M$62</f>
        <v>0</v>
      </c>
      <c r="N77" s="450">
        <f>IF(IFERROR(HLOOKUP($B77,$F11:$FS11,1,FALSE),0)=0,0,1)*N$62</f>
        <v>0</v>
      </c>
      <c r="O77" s="450">
        <f>IF(IFERROR(HLOOKUP($B77,$F12:$FS12,1,FALSE),0)=0,0,1)*O$62</f>
        <v>0</v>
      </c>
      <c r="P77" s="450">
        <f>IF(IFERROR(HLOOKUP($B77,$F13:$FS13,1,FALSE),0)=0,0,1)*P$62</f>
        <v>0</v>
      </c>
      <c r="Q77" s="450">
        <f>IF(IFERROR(HLOOKUP($B77,$F14:$FS14,1,FALSE),0)=0,0,1)*Q$62</f>
        <v>0</v>
      </c>
      <c r="R77" s="450">
        <f>IF(IFERROR(HLOOKUP($B77,$F15:$FS15,1,FALSE),0)=0,0,1)*R$62</f>
        <v>0</v>
      </c>
      <c r="S77" s="450">
        <f>IF(IFERROR(HLOOKUP($B77,$F16:$FS16,1,FALSE),0)=0,0,1)*S$62</f>
        <v>0</v>
      </c>
      <c r="T77" s="450">
        <f>IF(IFERROR(HLOOKUP($B77,$F17:$FS17,1,FALSE),0)=0,0,1)*T$62</f>
        <v>0</v>
      </c>
      <c r="U77" s="450">
        <f>IF(IFERROR(HLOOKUP($B77,$F18:$FS18,1,FALSE),0)=0,0,1)*U$62</f>
        <v>0</v>
      </c>
      <c r="V77" s="450">
        <f>IF(IFERROR(HLOOKUP($B77,$F19:$FS19,1,FALSE),0)=0,0,1)*V$62</f>
        <v>0</v>
      </c>
      <c r="W77" s="450">
        <f>IF(IFERROR(HLOOKUP($B77,$F20:$FS20,1,FALSE),0)=0,0,1)*W$62</f>
        <v>0</v>
      </c>
      <c r="X77" s="450">
        <f>IF(IFERROR(HLOOKUP($B77,$F21:$FS21,1,FALSE),0)=0,0,1)*X$62</f>
        <v>0</v>
      </c>
      <c r="Y77" s="450">
        <f>IF(IFERROR(HLOOKUP($B77,$F22:$FS22,1,FALSE),0)=0,0,1)*Y$62</f>
        <v>0</v>
      </c>
      <c r="Z77" s="450">
        <f>IF(IFERROR(HLOOKUP($B77,$F23:$FS23,1,FALSE),0)=0,0,1)*Z$62</f>
        <v>0</v>
      </c>
      <c r="AA77" s="450">
        <f>IF(IFERROR(HLOOKUP($B77,$F24:$FS24,1,FALSE),0)=0,0,1)*AA$62</f>
        <v>0</v>
      </c>
      <c r="AB77" s="450">
        <f>IF(IFERROR(HLOOKUP($B77,$F25:$FS25,1,FALSE),0)=0,0,1)*AB$62</f>
        <v>0</v>
      </c>
      <c r="AC77" s="450">
        <f>IF(IFERROR(HLOOKUP($B77,$F26:$FS26,1,FALSE),0)=0,0,1)*AC$62</f>
        <v>0</v>
      </c>
      <c r="AD77" s="450">
        <f>IF(IFERROR(HLOOKUP($B77,$F27:$FS27,1,FALSE),0)=0,0,1)*AD$62</f>
        <v>0</v>
      </c>
      <c r="AE77" s="450">
        <f>IF(IFERROR(HLOOKUP($B77,$F28:$FS28,1,FALSE),0)=0,0,1)*AE$62</f>
        <v>0</v>
      </c>
      <c r="AF77" s="450">
        <f>IF(IFERROR(HLOOKUP($B77,$F29:$FS29,1,FALSE),0)=0,0,1)*AF$62</f>
        <v>0</v>
      </c>
      <c r="AG77" s="450">
        <f>IF(IFERROR(HLOOKUP($B77,$F30:$FS30,1,FALSE),0)=0,0,1)*AG$62</f>
        <v>0</v>
      </c>
      <c r="AH77" s="450">
        <f>IF(IFERROR(HLOOKUP($B77,$F31:$FS31,1,FALSE),0)=0,0,1)*AH$62</f>
        <v>0</v>
      </c>
      <c r="AI77" s="450">
        <f>IF(IFERROR(HLOOKUP($B77,$F32:$FS32,1,FALSE),0)=0,0,1)*AI$62</f>
        <v>0</v>
      </c>
      <c r="AJ77" s="450">
        <f>IF(IFERROR(HLOOKUP($B77,$F33:$FS33,1,FALSE),0)=0,0,1)*AJ$62</f>
        <v>0</v>
      </c>
      <c r="AK77" s="450">
        <f>IF(IFERROR(HLOOKUP($B77,$F34:$FS34,1,FALSE),0)=0,0,1)*AK$62</f>
        <v>0</v>
      </c>
      <c r="AL77" s="450">
        <f>IF(IFERROR(HLOOKUP($B77,$F35:$FS35,1,FALSE),0)=0,0,1)*AL$62</f>
        <v>0</v>
      </c>
      <c r="AM77" s="450">
        <f>IF(IFERROR(HLOOKUP($B77,$F36:$FS36,1,FALSE),0)=0,0,1)*AM$62</f>
        <v>0</v>
      </c>
      <c r="AN77" s="450">
        <f>IF(IFERROR(HLOOKUP($B77,$F37:$FS37,1,FALSE),0)=0,0,1)*AN$62</f>
        <v>0</v>
      </c>
      <c r="AO77" s="450">
        <f>IF(IFERROR(HLOOKUP($B77,$F38:$FS38,1,FALSE),0)=0,0,1)*AO$62</f>
        <v>0</v>
      </c>
      <c r="AP77" s="450">
        <f>IF(IFERROR(HLOOKUP($B77,$F39:$FS39,1,FALSE),0)=0,0,1)*AP$62</f>
        <v>0</v>
      </c>
      <c r="AQ77" s="450">
        <f>IF(IFERROR(HLOOKUP($B77,$F40:$FS40,1,FALSE),0)=0,0,1)*AQ$62</f>
        <v>0</v>
      </c>
      <c r="AR77" s="450">
        <f>IF(IFERROR(HLOOKUP($B77,$F41:$FS41,1,FALSE),0)=0,0,1)*AR$62</f>
        <v>0</v>
      </c>
      <c r="AS77" s="450">
        <f>IF(IFERROR(HLOOKUP($B77,$F42:$FS42,1,FALSE),0)=0,0,1)*AS$62</f>
        <v>0</v>
      </c>
      <c r="AT77" s="450">
        <f>IF(IFERROR(HLOOKUP($B77,$F43:$FS43,1,FALSE),0)=0,0,1)*AT$62</f>
        <v>0</v>
      </c>
      <c r="AU77" s="450">
        <f>IF(IFERROR(HLOOKUP($B77,$F44:$FS44,1,FALSE),0)=0,0,1)*AU$62</f>
        <v>0</v>
      </c>
      <c r="AV77" s="450">
        <f>IF(IFERROR(HLOOKUP($B77,$F45:$FS45,1,FALSE),0)=0,0,1)*AV$62</f>
        <v>0</v>
      </c>
      <c r="AW77" s="450">
        <f>IF(IFERROR(HLOOKUP($B77,$F46:$FS46,1,FALSE),0)=0,0,1)*AW$62</f>
        <v>0</v>
      </c>
      <c r="AX77" s="450">
        <f>IF(IFERROR(HLOOKUP($B77,$F47:$FS47,1,FALSE),0)=0,0,1)*AX$62</f>
        <v>0</v>
      </c>
      <c r="AY77" s="450">
        <f>IF(IFERROR(HLOOKUP($B77,$F48:$FS48,1,FALSE),0)=0,0,1)*AY$62</f>
        <v>0</v>
      </c>
      <c r="AZ77" s="450">
        <f>IF(IFERROR(HLOOKUP($B77,$F49:$FS49,1,FALSE),0)=0,0,1)*AZ$62</f>
        <v>0</v>
      </c>
      <c r="BA77" s="450">
        <f>IF(IFERROR(HLOOKUP($B77,$F50:$FS50,1,FALSE),0)=0,0,1)*BA$62</f>
        <v>0</v>
      </c>
      <c r="BB77" s="450">
        <f>IF(IFERROR(HLOOKUP($B77,$F51:$FS51,1,FALSE),0)=0,0,1)*BB$62</f>
        <v>0</v>
      </c>
      <c r="BC77" s="450">
        <f>IF(IFERROR(HLOOKUP($B77,$F52:$FS52,1,FALSE),0)=0,0,1)*BC$62</f>
        <v>0</v>
      </c>
      <c r="BD77" s="450">
        <f>IF(IFERROR(HLOOKUP($B77,$F53:$FS53,1,FALSE),0)=0,0,1)*BD$62</f>
        <v>0</v>
      </c>
      <c r="BE77" s="450">
        <f>IF(IFERROR(HLOOKUP($B77,$F54:$FS54,1,FALSE),0)=0,0,1)*BE$62</f>
        <v>0</v>
      </c>
      <c r="BF77" s="450">
        <f>IF(IFERROR(HLOOKUP($B77,$F55:$FS55,1,FALSE),0)=0,0,1)*BF$62</f>
        <v>0</v>
      </c>
      <c r="BG77" s="450">
        <f>IF(IFERROR(HLOOKUP($B77,$F56:$FS56,1,FALSE),0)=0,0,1)*BG$62</f>
        <v>0</v>
      </c>
      <c r="BH77" s="450">
        <f>IF(IFERROR(HLOOKUP($B77,$F57:$FS57,1,FALSE),0)=0,0,1)*BH$62</f>
        <v>0</v>
      </c>
      <c r="BI77" s="450">
        <f>IF(IFERROR(HLOOKUP($B77,$F58:$FS58,1,FALSE),0)=0,0,1)*BI$62</f>
        <v>0</v>
      </c>
    </row>
    <row r="78" spans="1:61" ht="13">
      <c r="A78" s="609">
        <v>2</v>
      </c>
      <c r="B78" s="619" t="s">
        <v>654</v>
      </c>
      <c r="C78">
        <f t="shared" ca="1" si="0"/>
        <v>1.18</v>
      </c>
      <c r="D78">
        <f t="shared" si="1"/>
        <v>2</v>
      </c>
      <c r="E78" s="450">
        <f>IF(IFERROR(HLOOKUP($B78,$F2:$FS2,1,FALSE),0)=0,0,1)*E$62</f>
        <v>0</v>
      </c>
      <c r="F78" s="450">
        <f>IF(IFERROR(HLOOKUP($B78,$F3:$FS3,1,FALSE),0)=0,0,1)*F$62</f>
        <v>0.18</v>
      </c>
      <c r="G78" s="450">
        <f>IF(IFERROR(HLOOKUP($B78,$F4:$FS4,1,FALSE),0)=0,0,1)*G$62</f>
        <v>1</v>
      </c>
      <c r="H78" s="450">
        <f>IF(IFERROR(HLOOKUP($B78,$F5:$FS5,1,FALSE),0)=0,0,1)*H$62</f>
        <v>0</v>
      </c>
      <c r="I78" s="450">
        <f ca="1">IF(IFERROR(HLOOKUP($B78,$F6:$FS6,1,FALSE),0)=0,0,1)*I$62</f>
        <v>0</v>
      </c>
      <c r="J78" s="450">
        <f>IF(IFERROR(HLOOKUP($B78,$F7:$FS7,1,FALSE),0)=0,0,1)*J$62</f>
        <v>0</v>
      </c>
      <c r="K78" s="450">
        <f>IF(IFERROR(HLOOKUP($B78,$F8:$FS8,1,FALSE),0)=0,0,1)*K$62</f>
        <v>0</v>
      </c>
      <c r="L78" s="450">
        <f>IF(IFERROR(HLOOKUP($B78,$F9:$FS9,1,FALSE),0)=0,0,1)*L$62</f>
        <v>0</v>
      </c>
      <c r="M78" s="450">
        <f>IF(IFERROR(HLOOKUP($B78,$F10:$FS10,1,FALSE),0)=0,0,1)*M$62</f>
        <v>0</v>
      </c>
      <c r="N78" s="450">
        <f>IF(IFERROR(HLOOKUP($B78,$F11:$FS11,1,FALSE),0)=0,0,1)*N$62</f>
        <v>0</v>
      </c>
      <c r="O78" s="450">
        <f>IF(IFERROR(HLOOKUP($B78,$F12:$FS12,1,FALSE),0)=0,0,1)*O$62</f>
        <v>0</v>
      </c>
      <c r="P78" s="450">
        <f>IF(IFERROR(HLOOKUP($B78,$F13:$FS13,1,FALSE),0)=0,0,1)*P$62</f>
        <v>0</v>
      </c>
      <c r="Q78" s="450">
        <f>IF(IFERROR(HLOOKUP($B78,$F14:$FS14,1,FALSE),0)=0,0,1)*Q$62</f>
        <v>0</v>
      </c>
      <c r="R78" s="450">
        <f>IF(IFERROR(HLOOKUP($B78,$F15:$FS15,1,FALSE),0)=0,0,1)*R$62</f>
        <v>0</v>
      </c>
      <c r="S78" s="450">
        <f>IF(IFERROR(HLOOKUP($B78,$F16:$FS16,1,FALSE),0)=0,0,1)*S$62</f>
        <v>0</v>
      </c>
      <c r="T78" s="450">
        <f>IF(IFERROR(HLOOKUP($B78,$F17:$FS17,1,FALSE),0)=0,0,1)*T$62</f>
        <v>0</v>
      </c>
      <c r="U78" s="450">
        <f>IF(IFERROR(HLOOKUP($B78,$F18:$FS18,1,FALSE),0)=0,0,1)*U$62</f>
        <v>0</v>
      </c>
      <c r="V78" s="450">
        <f>IF(IFERROR(HLOOKUP($B78,$F19:$FS19,1,FALSE),0)=0,0,1)*V$62</f>
        <v>0</v>
      </c>
      <c r="W78" s="450">
        <f>IF(IFERROR(HLOOKUP($B78,$F20:$FS20,1,FALSE),0)=0,0,1)*W$62</f>
        <v>0</v>
      </c>
      <c r="X78" s="450">
        <f>IF(IFERROR(HLOOKUP($B78,$F21:$FS21,1,FALSE),0)=0,0,1)*X$62</f>
        <v>0</v>
      </c>
      <c r="Y78" s="450">
        <f>IF(IFERROR(HLOOKUP($B78,$F22:$FS22,1,FALSE),0)=0,0,1)*Y$62</f>
        <v>0</v>
      </c>
      <c r="Z78" s="450">
        <f>IF(IFERROR(HLOOKUP($B78,$F23:$FS23,1,FALSE),0)=0,0,1)*Z$62</f>
        <v>0</v>
      </c>
      <c r="AA78" s="450">
        <f>IF(IFERROR(HLOOKUP($B78,$F24:$FS24,1,FALSE),0)=0,0,1)*AA$62</f>
        <v>0</v>
      </c>
      <c r="AB78" s="450">
        <f>IF(IFERROR(HLOOKUP($B78,$F25:$FS25,1,FALSE),0)=0,0,1)*AB$62</f>
        <v>0</v>
      </c>
      <c r="AC78" s="450">
        <f>IF(IFERROR(HLOOKUP($B78,$F26:$FS26,1,FALSE),0)=0,0,1)*AC$62</f>
        <v>0</v>
      </c>
      <c r="AD78" s="450">
        <f>IF(IFERROR(HLOOKUP($B78,$F27:$FS27,1,FALSE),0)=0,0,1)*AD$62</f>
        <v>0</v>
      </c>
      <c r="AE78" s="450">
        <f>IF(IFERROR(HLOOKUP($B78,$F28:$FS28,1,FALSE),0)=0,0,1)*AE$62</f>
        <v>0</v>
      </c>
      <c r="AF78" s="450">
        <f>IF(IFERROR(HLOOKUP($B78,$F29:$FS29,1,FALSE),0)=0,0,1)*AF$62</f>
        <v>0</v>
      </c>
      <c r="AG78" s="450">
        <f>IF(IFERROR(HLOOKUP($B78,$F30:$FS30,1,FALSE),0)=0,0,1)*AG$62</f>
        <v>0</v>
      </c>
      <c r="AH78" s="450">
        <f>IF(IFERROR(HLOOKUP($B78,$F31:$FS31,1,FALSE),0)=0,0,1)*AH$62</f>
        <v>0</v>
      </c>
      <c r="AI78" s="450">
        <f>IF(IFERROR(HLOOKUP($B78,$F32:$FS32,1,FALSE),0)=0,0,1)*AI$62</f>
        <v>0</v>
      </c>
      <c r="AJ78" s="450">
        <f>IF(IFERROR(HLOOKUP($B78,$F33:$FS33,1,FALSE),0)=0,0,1)*AJ$62</f>
        <v>0</v>
      </c>
      <c r="AK78" s="450">
        <f>IF(IFERROR(HLOOKUP($B78,$F34:$FS34,1,FALSE),0)=0,0,1)*AK$62</f>
        <v>0</v>
      </c>
      <c r="AL78" s="450">
        <f>IF(IFERROR(HLOOKUP($B78,$F35:$FS35,1,FALSE),0)=0,0,1)*AL$62</f>
        <v>0</v>
      </c>
      <c r="AM78" s="450">
        <f>IF(IFERROR(HLOOKUP($B78,$F36:$FS36,1,FALSE),0)=0,0,1)*AM$62</f>
        <v>0</v>
      </c>
      <c r="AN78" s="450">
        <f>IF(IFERROR(HLOOKUP($B78,$F37:$FS37,1,FALSE),0)=0,0,1)*AN$62</f>
        <v>0</v>
      </c>
      <c r="AO78" s="450">
        <f>IF(IFERROR(HLOOKUP($B78,$F38:$FS38,1,FALSE),0)=0,0,1)*AO$62</f>
        <v>0</v>
      </c>
      <c r="AP78" s="450">
        <f>IF(IFERROR(HLOOKUP($B78,$F39:$FS39,1,FALSE),0)=0,0,1)*AP$62</f>
        <v>0</v>
      </c>
      <c r="AQ78" s="450">
        <f>IF(IFERROR(HLOOKUP($B78,$F40:$FS40,1,FALSE),0)=0,0,1)*AQ$62</f>
        <v>0</v>
      </c>
      <c r="AR78" s="450">
        <f>IF(IFERROR(HLOOKUP($B78,$F41:$FS41,1,FALSE),0)=0,0,1)*AR$62</f>
        <v>0</v>
      </c>
      <c r="AS78" s="450">
        <f>IF(IFERROR(HLOOKUP($B78,$F42:$FS42,1,FALSE),0)=0,0,1)*AS$62</f>
        <v>0</v>
      </c>
      <c r="AT78" s="450">
        <f>IF(IFERROR(HLOOKUP($B78,$F43:$FS43,1,FALSE),0)=0,0,1)*AT$62</f>
        <v>0</v>
      </c>
      <c r="AU78" s="450">
        <f>IF(IFERROR(HLOOKUP($B78,$F44:$FS44,1,FALSE),0)=0,0,1)*AU$62</f>
        <v>0</v>
      </c>
      <c r="AV78" s="450">
        <f>IF(IFERROR(HLOOKUP($B78,$F45:$FS45,1,FALSE),0)=0,0,1)*AV$62</f>
        <v>0</v>
      </c>
      <c r="AW78" s="450">
        <f>IF(IFERROR(HLOOKUP($B78,$F46:$FS46,1,FALSE),0)=0,0,1)*AW$62</f>
        <v>0</v>
      </c>
      <c r="AX78" s="450">
        <f>IF(IFERROR(HLOOKUP($B78,$F47:$FS47,1,FALSE),0)=0,0,1)*AX$62</f>
        <v>0</v>
      </c>
      <c r="AY78" s="450">
        <f>IF(IFERROR(HLOOKUP($B78,$F48:$FS48,1,FALSE),0)=0,0,1)*AY$62</f>
        <v>0</v>
      </c>
      <c r="AZ78" s="450">
        <f>IF(IFERROR(HLOOKUP($B78,$F49:$FS49,1,FALSE),0)=0,0,1)*AZ$62</f>
        <v>0</v>
      </c>
      <c r="BA78" s="450">
        <f>IF(IFERROR(HLOOKUP($B78,$F50:$FS50,1,FALSE),0)=0,0,1)*BA$62</f>
        <v>0</v>
      </c>
      <c r="BB78" s="450">
        <f>IF(IFERROR(HLOOKUP($B78,$F51:$FS51,1,FALSE),0)=0,0,1)*BB$62</f>
        <v>0</v>
      </c>
      <c r="BC78" s="450">
        <f>IF(IFERROR(HLOOKUP($B78,$F52:$FS52,1,FALSE),0)=0,0,1)*BC$62</f>
        <v>0</v>
      </c>
      <c r="BD78" s="450">
        <f>IF(IFERROR(HLOOKUP($B78,$F53:$FS53,1,FALSE),0)=0,0,1)*BD$62</f>
        <v>0</v>
      </c>
      <c r="BE78" s="450">
        <f>IF(IFERROR(HLOOKUP($B78,$F54:$FS54,1,FALSE),0)=0,0,1)*BE$62</f>
        <v>0</v>
      </c>
      <c r="BF78" s="450">
        <f>IF(IFERROR(HLOOKUP($B78,$F55:$FS55,1,FALSE),0)=0,0,1)*BF$62</f>
        <v>0</v>
      </c>
      <c r="BG78" s="450">
        <f>IF(IFERROR(HLOOKUP($B78,$F56:$FS56,1,FALSE),0)=0,0,1)*BG$62</f>
        <v>0</v>
      </c>
      <c r="BH78" s="450">
        <f>IF(IFERROR(HLOOKUP($B78,$F57:$FS57,1,FALSE),0)=0,0,1)*BH$62</f>
        <v>0</v>
      </c>
      <c r="BI78" s="450">
        <f>IF(IFERROR(HLOOKUP($B78,$F58:$FS58,1,FALSE),0)=0,0,1)*BI$62</f>
        <v>0</v>
      </c>
    </row>
    <row r="79" spans="1:61" ht="13">
      <c r="A79" s="609">
        <v>3</v>
      </c>
      <c r="B79" s="619" t="s">
        <v>655</v>
      </c>
      <c r="C79">
        <f t="shared" ca="1" si="0"/>
        <v>0.18</v>
      </c>
      <c r="D79">
        <f t="shared" si="1"/>
        <v>1</v>
      </c>
      <c r="E79" s="450">
        <f>IF(IFERROR(HLOOKUP($B79,$F2:$FS2,1,FALSE),0)=0,0,1)*E$62</f>
        <v>0</v>
      </c>
      <c r="F79" s="450">
        <f>IF(IFERROR(HLOOKUP($B79,$F3:$FS3,1,FALSE),0)=0,0,1)*F$62</f>
        <v>0.18</v>
      </c>
      <c r="G79" s="450">
        <f>IF(IFERROR(HLOOKUP($B79,$F4:$FS4,1,FALSE),0)=0,0,1)*G$62</f>
        <v>0</v>
      </c>
      <c r="H79" s="450">
        <f>IF(IFERROR(HLOOKUP($B79,$F5:$FS5,1,FALSE),0)=0,0,1)*H$62</f>
        <v>0</v>
      </c>
      <c r="I79" s="450">
        <f ca="1">IF(IFERROR(HLOOKUP($B79,$F6:$FS6,1,FALSE),0)=0,0,1)*I$62</f>
        <v>0</v>
      </c>
      <c r="J79" s="450">
        <f>IF(IFERROR(HLOOKUP($B79,$F7:$FS7,1,FALSE),0)=0,0,1)*J$62</f>
        <v>0</v>
      </c>
      <c r="K79" s="450">
        <f>IF(IFERROR(HLOOKUP($B79,$F8:$FS8,1,FALSE),0)=0,0,1)*K$62</f>
        <v>0</v>
      </c>
      <c r="L79" s="450">
        <f>IF(IFERROR(HLOOKUP($B79,$F9:$FS9,1,FALSE),0)=0,0,1)*L$62</f>
        <v>0</v>
      </c>
      <c r="M79" s="450">
        <f>IF(IFERROR(HLOOKUP($B79,$F10:$FS10,1,FALSE),0)=0,0,1)*M$62</f>
        <v>0</v>
      </c>
      <c r="N79" s="450">
        <f>IF(IFERROR(HLOOKUP($B79,$F11:$FS11,1,FALSE),0)=0,0,1)*N$62</f>
        <v>0</v>
      </c>
      <c r="O79" s="450">
        <f>IF(IFERROR(HLOOKUP($B79,$F12:$FS12,1,FALSE),0)=0,0,1)*O$62</f>
        <v>0</v>
      </c>
      <c r="P79" s="450">
        <f>IF(IFERROR(HLOOKUP($B79,$F13:$FS13,1,FALSE),0)=0,0,1)*P$62</f>
        <v>0</v>
      </c>
      <c r="Q79" s="450">
        <f>IF(IFERROR(HLOOKUP($B79,$F14:$FS14,1,FALSE),0)=0,0,1)*Q$62</f>
        <v>0</v>
      </c>
      <c r="R79" s="450">
        <f>IF(IFERROR(HLOOKUP($B79,$F15:$FS15,1,FALSE),0)=0,0,1)*R$62</f>
        <v>0</v>
      </c>
      <c r="S79" s="450">
        <f>IF(IFERROR(HLOOKUP($B79,$F16:$FS16,1,FALSE),0)=0,0,1)*S$62</f>
        <v>0</v>
      </c>
      <c r="T79" s="450">
        <f>IF(IFERROR(HLOOKUP($B79,$F17:$FS17,1,FALSE),0)=0,0,1)*T$62</f>
        <v>0</v>
      </c>
      <c r="U79" s="450">
        <f>IF(IFERROR(HLOOKUP($B79,$F18:$FS18,1,FALSE),0)=0,0,1)*U$62</f>
        <v>0</v>
      </c>
      <c r="V79" s="450">
        <f>IF(IFERROR(HLOOKUP($B79,$F19:$FS19,1,FALSE),0)=0,0,1)*V$62</f>
        <v>0</v>
      </c>
      <c r="W79" s="450">
        <f>IF(IFERROR(HLOOKUP($B79,$F20:$FS20,1,FALSE),0)=0,0,1)*W$62</f>
        <v>0</v>
      </c>
      <c r="X79" s="450">
        <f>IF(IFERROR(HLOOKUP($B79,$F21:$FS21,1,FALSE),0)=0,0,1)*X$62</f>
        <v>0</v>
      </c>
      <c r="Y79" s="450">
        <f>IF(IFERROR(HLOOKUP($B79,$F22:$FS22,1,FALSE),0)=0,0,1)*Y$62</f>
        <v>0</v>
      </c>
      <c r="Z79" s="450">
        <f>IF(IFERROR(HLOOKUP($B79,$F23:$FS23,1,FALSE),0)=0,0,1)*Z$62</f>
        <v>0</v>
      </c>
      <c r="AA79" s="450">
        <f>IF(IFERROR(HLOOKUP($B79,$F24:$FS24,1,FALSE),0)=0,0,1)*AA$62</f>
        <v>0</v>
      </c>
      <c r="AB79" s="450">
        <f>IF(IFERROR(HLOOKUP($B79,$F25:$FS25,1,FALSE),0)=0,0,1)*AB$62</f>
        <v>0</v>
      </c>
      <c r="AC79" s="450">
        <f>IF(IFERROR(HLOOKUP($B79,$F26:$FS26,1,FALSE),0)=0,0,1)*AC$62</f>
        <v>0</v>
      </c>
      <c r="AD79" s="450">
        <f>IF(IFERROR(HLOOKUP($B79,$F27:$FS27,1,FALSE),0)=0,0,1)*AD$62</f>
        <v>0</v>
      </c>
      <c r="AE79" s="450">
        <f>IF(IFERROR(HLOOKUP($B79,$F28:$FS28,1,FALSE),0)=0,0,1)*AE$62</f>
        <v>0</v>
      </c>
      <c r="AF79" s="450">
        <f>IF(IFERROR(HLOOKUP($B79,$F29:$FS29,1,FALSE),0)=0,0,1)*AF$62</f>
        <v>0</v>
      </c>
      <c r="AG79" s="450">
        <f>IF(IFERROR(HLOOKUP($B79,$F30:$FS30,1,FALSE),0)=0,0,1)*AG$62</f>
        <v>0</v>
      </c>
      <c r="AH79" s="450">
        <f>IF(IFERROR(HLOOKUP($B79,$F31:$FS31,1,FALSE),0)=0,0,1)*AH$62</f>
        <v>0</v>
      </c>
      <c r="AI79" s="450">
        <f>IF(IFERROR(HLOOKUP($B79,$F32:$FS32,1,FALSE),0)=0,0,1)*AI$62</f>
        <v>0</v>
      </c>
      <c r="AJ79" s="450">
        <f>IF(IFERROR(HLOOKUP($B79,$F33:$FS33,1,FALSE),0)=0,0,1)*AJ$62</f>
        <v>0</v>
      </c>
      <c r="AK79" s="450">
        <f>IF(IFERROR(HLOOKUP($B79,$F34:$FS34,1,FALSE),0)=0,0,1)*AK$62</f>
        <v>0</v>
      </c>
      <c r="AL79" s="450">
        <f>IF(IFERROR(HLOOKUP($B79,$F35:$FS35,1,FALSE),0)=0,0,1)*AL$62</f>
        <v>0</v>
      </c>
      <c r="AM79" s="450">
        <f>IF(IFERROR(HLOOKUP($B79,$F36:$FS36,1,FALSE),0)=0,0,1)*AM$62</f>
        <v>0</v>
      </c>
      <c r="AN79" s="450">
        <f>IF(IFERROR(HLOOKUP($B79,$F37:$FS37,1,FALSE),0)=0,0,1)*AN$62</f>
        <v>0</v>
      </c>
      <c r="AO79" s="450">
        <f>IF(IFERROR(HLOOKUP($B79,$F38:$FS38,1,FALSE),0)=0,0,1)*AO$62</f>
        <v>0</v>
      </c>
      <c r="AP79" s="450">
        <f>IF(IFERROR(HLOOKUP($B79,$F39:$FS39,1,FALSE),0)=0,0,1)*AP$62</f>
        <v>0</v>
      </c>
      <c r="AQ79" s="450">
        <f>IF(IFERROR(HLOOKUP($B79,$F40:$FS40,1,FALSE),0)=0,0,1)*AQ$62</f>
        <v>0</v>
      </c>
      <c r="AR79" s="450">
        <f>IF(IFERROR(HLOOKUP($B79,$F41:$FS41,1,FALSE),0)=0,0,1)*AR$62</f>
        <v>0</v>
      </c>
      <c r="AS79" s="450">
        <f>IF(IFERROR(HLOOKUP($B79,$F42:$FS42,1,FALSE),0)=0,0,1)*AS$62</f>
        <v>0</v>
      </c>
      <c r="AT79" s="450">
        <f>IF(IFERROR(HLOOKUP($B79,$F43:$FS43,1,FALSE),0)=0,0,1)*AT$62</f>
        <v>0</v>
      </c>
      <c r="AU79" s="450">
        <f>IF(IFERROR(HLOOKUP($B79,$F44:$FS44,1,FALSE),0)=0,0,1)*AU$62</f>
        <v>0</v>
      </c>
      <c r="AV79" s="450">
        <f>IF(IFERROR(HLOOKUP($B79,$F45:$FS45,1,FALSE),0)=0,0,1)*AV$62</f>
        <v>0</v>
      </c>
      <c r="AW79" s="450">
        <f>IF(IFERROR(HLOOKUP($B79,$F46:$FS46,1,FALSE),0)=0,0,1)*AW$62</f>
        <v>0</v>
      </c>
      <c r="AX79" s="450">
        <f>IF(IFERROR(HLOOKUP($B79,$F47:$FS47,1,FALSE),0)=0,0,1)*AX$62</f>
        <v>0</v>
      </c>
      <c r="AY79" s="450">
        <f>IF(IFERROR(HLOOKUP($B79,$F48:$FS48,1,FALSE),0)=0,0,1)*AY$62</f>
        <v>0</v>
      </c>
      <c r="AZ79" s="450">
        <f>IF(IFERROR(HLOOKUP($B79,$F49:$FS49,1,FALSE),0)=0,0,1)*AZ$62</f>
        <v>0</v>
      </c>
      <c r="BA79" s="450">
        <f>IF(IFERROR(HLOOKUP($B79,$F50:$FS50,1,FALSE),0)=0,0,1)*BA$62</f>
        <v>0</v>
      </c>
      <c r="BB79" s="450">
        <f>IF(IFERROR(HLOOKUP($B79,$F51:$FS51,1,FALSE),0)=0,0,1)*BB$62</f>
        <v>0</v>
      </c>
      <c r="BC79" s="450">
        <f>IF(IFERROR(HLOOKUP($B79,$F52:$FS52,1,FALSE),0)=0,0,1)*BC$62</f>
        <v>0</v>
      </c>
      <c r="BD79" s="450">
        <f>IF(IFERROR(HLOOKUP($B79,$F53:$FS53,1,FALSE),0)=0,0,1)*BD$62</f>
        <v>0</v>
      </c>
      <c r="BE79" s="450">
        <f>IF(IFERROR(HLOOKUP($B79,$F54:$FS54,1,FALSE),0)=0,0,1)*BE$62</f>
        <v>0</v>
      </c>
      <c r="BF79" s="450">
        <f>IF(IFERROR(HLOOKUP($B79,$F55:$FS55,1,FALSE),0)=0,0,1)*BF$62</f>
        <v>0</v>
      </c>
      <c r="BG79" s="450">
        <f>IF(IFERROR(HLOOKUP($B79,$F56:$FS56,1,FALSE),0)=0,0,1)*BG$62</f>
        <v>0</v>
      </c>
      <c r="BH79" s="450">
        <f>IF(IFERROR(HLOOKUP($B79,$F57:$FS57,1,FALSE),0)=0,0,1)*BH$62</f>
        <v>0</v>
      </c>
      <c r="BI79" s="450">
        <f>IF(IFERROR(HLOOKUP($B79,$F58:$FS58,1,FALSE),0)=0,0,1)*BI$62</f>
        <v>0</v>
      </c>
    </row>
    <row r="80" spans="1:61" ht="13">
      <c r="A80" s="609">
        <v>3</v>
      </c>
      <c r="B80" s="619" t="s">
        <v>656</v>
      </c>
      <c r="C80">
        <f t="shared" ca="1" si="0"/>
        <v>0.18</v>
      </c>
      <c r="D80">
        <f t="shared" si="1"/>
        <v>1</v>
      </c>
      <c r="E80" s="450">
        <f>IF(IFERROR(HLOOKUP($B80,$F2:$FS2,1,FALSE),0)=0,0,1)*E$62</f>
        <v>0</v>
      </c>
      <c r="F80" s="450">
        <f>IF(IFERROR(HLOOKUP($B80,$F3:$FS3,1,FALSE),0)=0,0,1)*F$62</f>
        <v>0.18</v>
      </c>
      <c r="G80" s="450">
        <f>IF(IFERROR(HLOOKUP($B80,$F4:$FS4,1,FALSE),0)=0,0,1)*G$62</f>
        <v>0</v>
      </c>
      <c r="H80" s="450">
        <f>IF(IFERROR(HLOOKUP($B80,$F5:$FS5,1,FALSE),0)=0,0,1)*H$62</f>
        <v>0</v>
      </c>
      <c r="I80" s="450">
        <f ca="1">IF(IFERROR(HLOOKUP($B80,$F6:$FS6,1,FALSE),0)=0,0,1)*I$62</f>
        <v>0</v>
      </c>
      <c r="J80" s="450">
        <f>IF(IFERROR(HLOOKUP($B80,$F7:$FS7,1,FALSE),0)=0,0,1)*J$62</f>
        <v>0</v>
      </c>
      <c r="K80" s="450">
        <f>IF(IFERROR(HLOOKUP($B80,$F8:$FS8,1,FALSE),0)=0,0,1)*K$62</f>
        <v>0</v>
      </c>
      <c r="L80" s="450">
        <f>IF(IFERROR(HLOOKUP($B80,$F9:$FS9,1,FALSE),0)=0,0,1)*L$62</f>
        <v>0</v>
      </c>
      <c r="M80" s="450">
        <f>IF(IFERROR(HLOOKUP($B80,$F10:$FS10,1,FALSE),0)=0,0,1)*M$62</f>
        <v>0</v>
      </c>
      <c r="N80" s="450">
        <f>IF(IFERROR(HLOOKUP($B80,$F11:$FS11,1,FALSE),0)=0,0,1)*N$62</f>
        <v>0</v>
      </c>
      <c r="O80" s="450">
        <f>IF(IFERROR(HLOOKUP($B80,$F12:$FS12,1,FALSE),0)=0,0,1)*O$62</f>
        <v>0</v>
      </c>
      <c r="P80" s="450">
        <f>IF(IFERROR(HLOOKUP($B80,$F13:$FS13,1,FALSE),0)=0,0,1)*P$62</f>
        <v>0</v>
      </c>
      <c r="Q80" s="450">
        <f>IF(IFERROR(HLOOKUP($B80,$F14:$FS14,1,FALSE),0)=0,0,1)*Q$62</f>
        <v>0</v>
      </c>
      <c r="R80" s="450">
        <f>IF(IFERROR(HLOOKUP($B80,$F15:$FS15,1,FALSE),0)=0,0,1)*R$62</f>
        <v>0</v>
      </c>
      <c r="S80" s="450">
        <f>IF(IFERROR(HLOOKUP($B80,$F16:$FS16,1,FALSE),0)=0,0,1)*S$62</f>
        <v>0</v>
      </c>
      <c r="T80" s="450">
        <f>IF(IFERROR(HLOOKUP($B80,$F17:$FS17,1,FALSE),0)=0,0,1)*T$62</f>
        <v>0</v>
      </c>
      <c r="U80" s="450">
        <f>IF(IFERROR(HLOOKUP($B80,$F18:$FS18,1,FALSE),0)=0,0,1)*U$62</f>
        <v>0</v>
      </c>
      <c r="V80" s="450">
        <f>IF(IFERROR(HLOOKUP($B80,$F19:$FS19,1,FALSE),0)=0,0,1)*V$62</f>
        <v>0</v>
      </c>
      <c r="W80" s="450">
        <f>IF(IFERROR(HLOOKUP($B80,$F20:$FS20,1,FALSE),0)=0,0,1)*W$62</f>
        <v>0</v>
      </c>
      <c r="X80" s="450">
        <f>IF(IFERROR(HLOOKUP($B80,$F21:$FS21,1,FALSE),0)=0,0,1)*X$62</f>
        <v>0</v>
      </c>
      <c r="Y80" s="450">
        <f>IF(IFERROR(HLOOKUP($B80,$F22:$FS22,1,FALSE),0)=0,0,1)*Y$62</f>
        <v>0</v>
      </c>
      <c r="Z80" s="450">
        <f>IF(IFERROR(HLOOKUP($B80,$F23:$FS23,1,FALSE),0)=0,0,1)*Z$62</f>
        <v>0</v>
      </c>
      <c r="AA80" s="450">
        <f>IF(IFERROR(HLOOKUP($B80,$F24:$FS24,1,FALSE),0)=0,0,1)*AA$62</f>
        <v>0</v>
      </c>
      <c r="AB80" s="450">
        <f>IF(IFERROR(HLOOKUP($B80,$F25:$FS25,1,FALSE),0)=0,0,1)*AB$62</f>
        <v>0</v>
      </c>
      <c r="AC80" s="450">
        <f>IF(IFERROR(HLOOKUP($B80,$F26:$FS26,1,FALSE),0)=0,0,1)*AC$62</f>
        <v>0</v>
      </c>
      <c r="AD80" s="450">
        <f>IF(IFERROR(HLOOKUP($B80,$F27:$FS27,1,FALSE),0)=0,0,1)*AD$62</f>
        <v>0</v>
      </c>
      <c r="AE80" s="450">
        <f>IF(IFERROR(HLOOKUP($B80,$F28:$FS28,1,FALSE),0)=0,0,1)*AE$62</f>
        <v>0</v>
      </c>
      <c r="AF80" s="450">
        <f>IF(IFERROR(HLOOKUP($B80,$F29:$FS29,1,FALSE),0)=0,0,1)*AF$62</f>
        <v>0</v>
      </c>
      <c r="AG80" s="450">
        <f>IF(IFERROR(HLOOKUP($B80,$F30:$FS30,1,FALSE),0)=0,0,1)*AG$62</f>
        <v>0</v>
      </c>
      <c r="AH80" s="450">
        <f>IF(IFERROR(HLOOKUP($B80,$F31:$FS31,1,FALSE),0)=0,0,1)*AH$62</f>
        <v>0</v>
      </c>
      <c r="AI80" s="450">
        <f>IF(IFERROR(HLOOKUP($B80,$F32:$FS32,1,FALSE),0)=0,0,1)*AI$62</f>
        <v>0</v>
      </c>
      <c r="AJ80" s="450">
        <f>IF(IFERROR(HLOOKUP($B80,$F33:$FS33,1,FALSE),0)=0,0,1)*AJ$62</f>
        <v>0</v>
      </c>
      <c r="AK80" s="450">
        <f>IF(IFERROR(HLOOKUP($B80,$F34:$FS34,1,FALSE),0)=0,0,1)*AK$62</f>
        <v>0</v>
      </c>
      <c r="AL80" s="450">
        <f>IF(IFERROR(HLOOKUP($B80,$F35:$FS35,1,FALSE),0)=0,0,1)*AL$62</f>
        <v>0</v>
      </c>
      <c r="AM80" s="450">
        <f>IF(IFERROR(HLOOKUP($B80,$F36:$FS36,1,FALSE),0)=0,0,1)*AM$62</f>
        <v>0</v>
      </c>
      <c r="AN80" s="450">
        <f>IF(IFERROR(HLOOKUP($B80,$F37:$FS37,1,FALSE),0)=0,0,1)*AN$62</f>
        <v>0</v>
      </c>
      <c r="AO80" s="450">
        <f>IF(IFERROR(HLOOKUP($B80,$F38:$FS38,1,FALSE),0)=0,0,1)*AO$62</f>
        <v>0</v>
      </c>
      <c r="AP80" s="450">
        <f>IF(IFERROR(HLOOKUP($B80,$F39:$FS39,1,FALSE),0)=0,0,1)*AP$62</f>
        <v>0</v>
      </c>
      <c r="AQ80" s="450">
        <f>IF(IFERROR(HLOOKUP($B80,$F40:$FS40,1,FALSE),0)=0,0,1)*AQ$62</f>
        <v>0</v>
      </c>
      <c r="AR80" s="450">
        <f>IF(IFERROR(HLOOKUP($B80,$F41:$FS41,1,FALSE),0)=0,0,1)*AR$62</f>
        <v>0</v>
      </c>
      <c r="AS80" s="450">
        <f>IF(IFERROR(HLOOKUP($B80,$F42:$FS42,1,FALSE),0)=0,0,1)*AS$62</f>
        <v>0</v>
      </c>
      <c r="AT80" s="450">
        <f>IF(IFERROR(HLOOKUP($B80,$F43:$FS43,1,FALSE),0)=0,0,1)*AT$62</f>
        <v>0</v>
      </c>
      <c r="AU80" s="450">
        <f>IF(IFERROR(HLOOKUP($B80,$F44:$FS44,1,FALSE),0)=0,0,1)*AU$62</f>
        <v>0</v>
      </c>
      <c r="AV80" s="450">
        <f>IF(IFERROR(HLOOKUP($B80,$F45:$FS45,1,FALSE),0)=0,0,1)*AV$62</f>
        <v>0</v>
      </c>
      <c r="AW80" s="450">
        <f>IF(IFERROR(HLOOKUP($B80,$F46:$FS46,1,FALSE),0)=0,0,1)*AW$62</f>
        <v>0</v>
      </c>
      <c r="AX80" s="450">
        <f>IF(IFERROR(HLOOKUP($B80,$F47:$FS47,1,FALSE),0)=0,0,1)*AX$62</f>
        <v>0</v>
      </c>
      <c r="AY80" s="450">
        <f>IF(IFERROR(HLOOKUP($B80,$F48:$FS48,1,FALSE),0)=0,0,1)*AY$62</f>
        <v>0</v>
      </c>
      <c r="AZ80" s="450">
        <f>IF(IFERROR(HLOOKUP($B80,$F49:$FS49,1,FALSE),0)=0,0,1)*AZ$62</f>
        <v>0</v>
      </c>
      <c r="BA80" s="450">
        <f>IF(IFERROR(HLOOKUP($B80,$F50:$FS50,1,FALSE),0)=0,0,1)*BA$62</f>
        <v>0</v>
      </c>
      <c r="BB80" s="450">
        <f>IF(IFERROR(HLOOKUP($B80,$F51:$FS51,1,FALSE),0)=0,0,1)*BB$62</f>
        <v>0</v>
      </c>
      <c r="BC80" s="450">
        <f>IF(IFERROR(HLOOKUP($B80,$F52:$FS52,1,FALSE),0)=0,0,1)*BC$62</f>
        <v>0</v>
      </c>
      <c r="BD80" s="450">
        <f>IF(IFERROR(HLOOKUP($B80,$F53:$FS53,1,FALSE),0)=0,0,1)*BD$62</f>
        <v>0</v>
      </c>
      <c r="BE80" s="450">
        <f>IF(IFERROR(HLOOKUP($B80,$F54:$FS54,1,FALSE),0)=0,0,1)*BE$62</f>
        <v>0</v>
      </c>
      <c r="BF80" s="450">
        <f>IF(IFERROR(HLOOKUP($B80,$F55:$FS55,1,FALSE),0)=0,0,1)*BF$62</f>
        <v>0</v>
      </c>
      <c r="BG80" s="450">
        <f>IF(IFERROR(HLOOKUP($B80,$F56:$FS56,1,FALSE),0)=0,0,1)*BG$62</f>
        <v>0</v>
      </c>
      <c r="BH80" s="450">
        <f>IF(IFERROR(HLOOKUP($B80,$F57:$FS57,1,FALSE),0)=0,0,1)*BH$62</f>
        <v>0</v>
      </c>
      <c r="BI80" s="450">
        <f>IF(IFERROR(HLOOKUP($B80,$F58:$FS58,1,FALSE),0)=0,0,1)*BI$62</f>
        <v>0</v>
      </c>
    </row>
    <row r="81" spans="1:61" ht="13">
      <c r="A81" s="609">
        <v>3</v>
      </c>
      <c r="B81" s="619" t="s">
        <v>657</v>
      </c>
      <c r="C81">
        <f t="shared" ca="1" si="0"/>
        <v>0.18</v>
      </c>
      <c r="D81">
        <f t="shared" si="1"/>
        <v>1</v>
      </c>
      <c r="E81" s="450">
        <f>IF(IFERROR(HLOOKUP($B81,$F2:$FS2,1,FALSE),0)=0,0,1)*E$62</f>
        <v>0</v>
      </c>
      <c r="F81" s="450">
        <f>IF(IFERROR(HLOOKUP($B81,$F3:$FS3,1,FALSE),0)=0,0,1)*F$62</f>
        <v>0.18</v>
      </c>
      <c r="G81" s="450">
        <f>IF(IFERROR(HLOOKUP($B81,$F4:$FS4,1,FALSE),0)=0,0,1)*G$62</f>
        <v>0</v>
      </c>
      <c r="H81" s="450">
        <f>IF(IFERROR(HLOOKUP($B81,$F5:$FS5,1,FALSE),0)=0,0,1)*H$62</f>
        <v>0</v>
      </c>
      <c r="I81" s="450">
        <f ca="1">IF(IFERROR(HLOOKUP($B81,$F6:$FS6,1,FALSE),0)=0,0,1)*I$62</f>
        <v>0</v>
      </c>
      <c r="J81" s="450">
        <f>IF(IFERROR(HLOOKUP($B81,$F7:$FS7,1,FALSE),0)=0,0,1)*J$62</f>
        <v>0</v>
      </c>
      <c r="K81" s="450">
        <f>IF(IFERROR(HLOOKUP($B81,$F8:$FS8,1,FALSE),0)=0,0,1)*K$62</f>
        <v>0</v>
      </c>
      <c r="L81" s="450">
        <f>IF(IFERROR(HLOOKUP($B81,$F9:$FS9,1,FALSE),0)=0,0,1)*L$62</f>
        <v>0</v>
      </c>
      <c r="M81" s="450">
        <f>IF(IFERROR(HLOOKUP($B81,$F10:$FS10,1,FALSE),0)=0,0,1)*M$62</f>
        <v>0</v>
      </c>
      <c r="N81" s="450">
        <f>IF(IFERROR(HLOOKUP($B81,$F11:$FS11,1,FALSE),0)=0,0,1)*N$62</f>
        <v>0</v>
      </c>
      <c r="O81" s="450">
        <f>IF(IFERROR(HLOOKUP($B81,$F12:$FS12,1,FALSE),0)=0,0,1)*O$62</f>
        <v>0</v>
      </c>
      <c r="P81" s="450">
        <f>IF(IFERROR(HLOOKUP($B81,$F13:$FS13,1,FALSE),0)=0,0,1)*P$62</f>
        <v>0</v>
      </c>
      <c r="Q81" s="450">
        <f>IF(IFERROR(HLOOKUP($B81,$F14:$FS14,1,FALSE),0)=0,0,1)*Q$62</f>
        <v>0</v>
      </c>
      <c r="R81" s="450">
        <f>IF(IFERROR(HLOOKUP($B81,$F15:$FS15,1,FALSE),0)=0,0,1)*R$62</f>
        <v>0</v>
      </c>
      <c r="S81" s="450">
        <f>IF(IFERROR(HLOOKUP($B81,$F16:$FS16,1,FALSE),0)=0,0,1)*S$62</f>
        <v>0</v>
      </c>
      <c r="T81" s="450">
        <f>IF(IFERROR(HLOOKUP($B81,$F17:$FS17,1,FALSE),0)=0,0,1)*T$62</f>
        <v>0</v>
      </c>
      <c r="U81" s="450">
        <f>IF(IFERROR(HLOOKUP($B81,$F18:$FS18,1,FALSE),0)=0,0,1)*U$62</f>
        <v>0</v>
      </c>
      <c r="V81" s="450">
        <f>IF(IFERROR(HLOOKUP($B81,$F19:$FS19,1,FALSE),0)=0,0,1)*V$62</f>
        <v>0</v>
      </c>
      <c r="W81" s="450">
        <f>IF(IFERROR(HLOOKUP($B81,$F20:$FS20,1,FALSE),0)=0,0,1)*W$62</f>
        <v>0</v>
      </c>
      <c r="X81" s="450">
        <f>IF(IFERROR(HLOOKUP($B81,$F21:$FS21,1,FALSE),0)=0,0,1)*X$62</f>
        <v>0</v>
      </c>
      <c r="Y81" s="450">
        <f>IF(IFERROR(HLOOKUP($B81,$F22:$FS22,1,FALSE),0)=0,0,1)*Y$62</f>
        <v>0</v>
      </c>
      <c r="Z81" s="450">
        <f>IF(IFERROR(HLOOKUP($B81,$F23:$FS23,1,FALSE),0)=0,0,1)*Z$62</f>
        <v>0</v>
      </c>
      <c r="AA81" s="450">
        <f>IF(IFERROR(HLOOKUP($B81,$F24:$FS24,1,FALSE),0)=0,0,1)*AA$62</f>
        <v>0</v>
      </c>
      <c r="AB81" s="450">
        <f>IF(IFERROR(HLOOKUP($B81,$F25:$FS25,1,FALSE),0)=0,0,1)*AB$62</f>
        <v>0</v>
      </c>
      <c r="AC81" s="450">
        <f>IF(IFERROR(HLOOKUP($B81,$F26:$FS26,1,FALSE),0)=0,0,1)*AC$62</f>
        <v>0</v>
      </c>
      <c r="AD81" s="450">
        <f>IF(IFERROR(HLOOKUP($B81,$F27:$FS27,1,FALSE),0)=0,0,1)*AD$62</f>
        <v>0</v>
      </c>
      <c r="AE81" s="450">
        <f>IF(IFERROR(HLOOKUP($B81,$F28:$FS28,1,FALSE),0)=0,0,1)*AE$62</f>
        <v>0</v>
      </c>
      <c r="AF81" s="450">
        <f>IF(IFERROR(HLOOKUP($B81,$F29:$FS29,1,FALSE),0)=0,0,1)*AF$62</f>
        <v>0</v>
      </c>
      <c r="AG81" s="450">
        <f>IF(IFERROR(HLOOKUP($B81,$F30:$FS30,1,FALSE),0)=0,0,1)*AG$62</f>
        <v>0</v>
      </c>
      <c r="AH81" s="450">
        <f>IF(IFERROR(HLOOKUP($B81,$F31:$FS31,1,FALSE),0)=0,0,1)*AH$62</f>
        <v>0</v>
      </c>
      <c r="AI81" s="450">
        <f>IF(IFERROR(HLOOKUP($B81,$F32:$FS32,1,FALSE),0)=0,0,1)*AI$62</f>
        <v>0</v>
      </c>
      <c r="AJ81" s="450">
        <f>IF(IFERROR(HLOOKUP($B81,$F33:$FS33,1,FALSE),0)=0,0,1)*AJ$62</f>
        <v>0</v>
      </c>
      <c r="AK81" s="450">
        <f>IF(IFERROR(HLOOKUP($B81,$F34:$FS34,1,FALSE),0)=0,0,1)*AK$62</f>
        <v>0</v>
      </c>
      <c r="AL81" s="450">
        <f>IF(IFERROR(HLOOKUP($B81,$F35:$FS35,1,FALSE),0)=0,0,1)*AL$62</f>
        <v>0</v>
      </c>
      <c r="AM81" s="450">
        <f>IF(IFERROR(HLOOKUP($B81,$F36:$FS36,1,FALSE),0)=0,0,1)*AM$62</f>
        <v>0</v>
      </c>
      <c r="AN81" s="450">
        <f>IF(IFERROR(HLOOKUP($B81,$F37:$FS37,1,FALSE),0)=0,0,1)*AN$62</f>
        <v>0</v>
      </c>
      <c r="AO81" s="450">
        <f>IF(IFERROR(HLOOKUP($B81,$F38:$FS38,1,FALSE),0)=0,0,1)*AO$62</f>
        <v>0</v>
      </c>
      <c r="AP81" s="450">
        <f>IF(IFERROR(HLOOKUP($B81,$F39:$FS39,1,FALSE),0)=0,0,1)*AP$62</f>
        <v>0</v>
      </c>
      <c r="AQ81" s="450">
        <f>IF(IFERROR(HLOOKUP($B81,$F40:$FS40,1,FALSE),0)=0,0,1)*AQ$62</f>
        <v>0</v>
      </c>
      <c r="AR81" s="450">
        <f>IF(IFERROR(HLOOKUP($B81,$F41:$FS41,1,FALSE),0)=0,0,1)*AR$62</f>
        <v>0</v>
      </c>
      <c r="AS81" s="450">
        <f>IF(IFERROR(HLOOKUP($B81,$F42:$FS42,1,FALSE),0)=0,0,1)*AS$62</f>
        <v>0</v>
      </c>
      <c r="AT81" s="450">
        <f>IF(IFERROR(HLOOKUP($B81,$F43:$FS43,1,FALSE),0)=0,0,1)*AT$62</f>
        <v>0</v>
      </c>
      <c r="AU81" s="450">
        <f>IF(IFERROR(HLOOKUP($B81,$F44:$FS44,1,FALSE),0)=0,0,1)*AU$62</f>
        <v>0</v>
      </c>
      <c r="AV81" s="450">
        <f>IF(IFERROR(HLOOKUP($B81,$F45:$FS45,1,FALSE),0)=0,0,1)*AV$62</f>
        <v>0</v>
      </c>
      <c r="AW81" s="450">
        <f>IF(IFERROR(HLOOKUP($B81,$F46:$FS46,1,FALSE),0)=0,0,1)*AW$62</f>
        <v>0</v>
      </c>
      <c r="AX81" s="450">
        <f>IF(IFERROR(HLOOKUP($B81,$F47:$FS47,1,FALSE),0)=0,0,1)*AX$62</f>
        <v>0</v>
      </c>
      <c r="AY81" s="450">
        <f>IF(IFERROR(HLOOKUP($B81,$F48:$FS48,1,FALSE),0)=0,0,1)*AY$62</f>
        <v>0</v>
      </c>
      <c r="AZ81" s="450">
        <f>IF(IFERROR(HLOOKUP($B81,$F49:$FS49,1,FALSE),0)=0,0,1)*AZ$62</f>
        <v>0</v>
      </c>
      <c r="BA81" s="450">
        <f>IF(IFERROR(HLOOKUP($B81,$F50:$FS50,1,FALSE),0)=0,0,1)*BA$62</f>
        <v>0</v>
      </c>
      <c r="BB81" s="450">
        <f>IF(IFERROR(HLOOKUP($B81,$F51:$FS51,1,FALSE),0)=0,0,1)*BB$62</f>
        <v>0</v>
      </c>
      <c r="BC81" s="450">
        <f>IF(IFERROR(HLOOKUP($B81,$F52:$FS52,1,FALSE),0)=0,0,1)*BC$62</f>
        <v>0</v>
      </c>
      <c r="BD81" s="450">
        <f>IF(IFERROR(HLOOKUP($B81,$F53:$FS53,1,FALSE),0)=0,0,1)*BD$62</f>
        <v>0</v>
      </c>
      <c r="BE81" s="450">
        <f>IF(IFERROR(HLOOKUP($B81,$F54:$FS54,1,FALSE),0)=0,0,1)*BE$62</f>
        <v>0</v>
      </c>
      <c r="BF81" s="450">
        <f>IF(IFERROR(HLOOKUP($B81,$F55:$FS55,1,FALSE),0)=0,0,1)*BF$62</f>
        <v>0</v>
      </c>
      <c r="BG81" s="450">
        <f>IF(IFERROR(HLOOKUP($B81,$F56:$FS56,1,FALSE),0)=0,0,1)*BG$62</f>
        <v>0</v>
      </c>
      <c r="BH81" s="450">
        <f>IF(IFERROR(HLOOKUP($B81,$F57:$FS57,1,FALSE),0)=0,0,1)*BH$62</f>
        <v>0</v>
      </c>
      <c r="BI81" s="450">
        <f>IF(IFERROR(HLOOKUP($B81,$F58:$FS58,1,FALSE),0)=0,0,1)*BI$62</f>
        <v>0</v>
      </c>
    </row>
    <row r="82" spans="1:61" ht="13">
      <c r="A82" s="609">
        <v>3</v>
      </c>
      <c r="B82" s="619" t="s">
        <v>658</v>
      </c>
      <c r="C82">
        <f t="shared" ca="1" si="0"/>
        <v>0.18</v>
      </c>
      <c r="D82">
        <f t="shared" si="1"/>
        <v>1</v>
      </c>
      <c r="E82" s="450">
        <f>IF(IFERROR(HLOOKUP($B82,$F2:$FS2,1,FALSE),0)=0,0,1)*E$62</f>
        <v>0</v>
      </c>
      <c r="F82" s="450">
        <f>IF(IFERROR(HLOOKUP($B82,$F3:$FS3,1,FALSE),0)=0,0,1)*F$62</f>
        <v>0.18</v>
      </c>
      <c r="G82" s="450">
        <f>IF(IFERROR(HLOOKUP($B82,$F4:$FS4,1,FALSE),0)=0,0,1)*G$62</f>
        <v>0</v>
      </c>
      <c r="H82" s="450">
        <f>IF(IFERROR(HLOOKUP($B82,$F5:$FS5,1,FALSE),0)=0,0,1)*H$62</f>
        <v>0</v>
      </c>
      <c r="I82" s="450">
        <f ca="1">IF(IFERROR(HLOOKUP($B82,$F6:$FS6,1,FALSE),0)=0,0,1)*I$62</f>
        <v>0</v>
      </c>
      <c r="J82" s="450">
        <f>IF(IFERROR(HLOOKUP($B82,$F7:$FS7,1,FALSE),0)=0,0,1)*J$62</f>
        <v>0</v>
      </c>
      <c r="K82" s="450">
        <f>IF(IFERROR(HLOOKUP($B82,$F8:$FS8,1,FALSE),0)=0,0,1)*K$62</f>
        <v>0</v>
      </c>
      <c r="L82" s="450">
        <f>IF(IFERROR(HLOOKUP($B82,$F9:$FS9,1,FALSE),0)=0,0,1)*L$62</f>
        <v>0</v>
      </c>
      <c r="M82" s="450">
        <f>IF(IFERROR(HLOOKUP($B82,$F10:$FS10,1,FALSE),0)=0,0,1)*M$62</f>
        <v>0</v>
      </c>
      <c r="N82" s="450">
        <f>IF(IFERROR(HLOOKUP($B82,$F11:$FS11,1,FALSE),0)=0,0,1)*N$62</f>
        <v>0</v>
      </c>
      <c r="O82" s="450">
        <f>IF(IFERROR(HLOOKUP($B82,$F12:$FS12,1,FALSE),0)=0,0,1)*O$62</f>
        <v>0</v>
      </c>
      <c r="P82" s="450">
        <f>IF(IFERROR(HLOOKUP($B82,$F13:$FS13,1,FALSE),0)=0,0,1)*P$62</f>
        <v>0</v>
      </c>
      <c r="Q82" s="450">
        <f>IF(IFERROR(HLOOKUP($B82,$F14:$FS14,1,FALSE),0)=0,0,1)*Q$62</f>
        <v>0</v>
      </c>
      <c r="R82" s="450">
        <f>IF(IFERROR(HLOOKUP($B82,$F15:$FS15,1,FALSE),0)=0,0,1)*R$62</f>
        <v>0</v>
      </c>
      <c r="S82" s="450">
        <f>IF(IFERROR(HLOOKUP($B82,$F16:$FS16,1,FALSE),0)=0,0,1)*S$62</f>
        <v>0</v>
      </c>
      <c r="T82" s="450">
        <f>IF(IFERROR(HLOOKUP($B82,$F17:$FS17,1,FALSE),0)=0,0,1)*T$62</f>
        <v>0</v>
      </c>
      <c r="U82" s="450">
        <f>IF(IFERROR(HLOOKUP($B82,$F18:$FS18,1,FALSE),0)=0,0,1)*U$62</f>
        <v>0</v>
      </c>
      <c r="V82" s="450">
        <f>IF(IFERROR(HLOOKUP($B82,$F19:$FS19,1,FALSE),0)=0,0,1)*V$62</f>
        <v>0</v>
      </c>
      <c r="W82" s="450">
        <f>IF(IFERROR(HLOOKUP($B82,$F20:$FS20,1,FALSE),0)=0,0,1)*W$62</f>
        <v>0</v>
      </c>
      <c r="X82" s="450">
        <f>IF(IFERROR(HLOOKUP($B82,$F21:$FS21,1,FALSE),0)=0,0,1)*X$62</f>
        <v>0</v>
      </c>
      <c r="Y82" s="450">
        <f>IF(IFERROR(HLOOKUP($B82,$F22:$FS22,1,FALSE),0)=0,0,1)*Y$62</f>
        <v>0</v>
      </c>
      <c r="Z82" s="450">
        <f>IF(IFERROR(HLOOKUP($B82,$F23:$FS23,1,FALSE),0)=0,0,1)*Z$62</f>
        <v>0</v>
      </c>
      <c r="AA82" s="450">
        <f>IF(IFERROR(HLOOKUP($B82,$F24:$FS24,1,FALSE),0)=0,0,1)*AA$62</f>
        <v>0</v>
      </c>
      <c r="AB82" s="450">
        <f>IF(IFERROR(HLOOKUP($B82,$F25:$FS25,1,FALSE),0)=0,0,1)*AB$62</f>
        <v>0</v>
      </c>
      <c r="AC82" s="450">
        <f>IF(IFERROR(HLOOKUP($B82,$F26:$FS26,1,FALSE),0)=0,0,1)*AC$62</f>
        <v>0</v>
      </c>
      <c r="AD82" s="450">
        <f>IF(IFERROR(HLOOKUP($B82,$F27:$FS27,1,FALSE),0)=0,0,1)*AD$62</f>
        <v>0</v>
      </c>
      <c r="AE82" s="450">
        <f>IF(IFERROR(HLOOKUP($B82,$F28:$FS28,1,FALSE),0)=0,0,1)*AE$62</f>
        <v>0</v>
      </c>
      <c r="AF82" s="450">
        <f>IF(IFERROR(HLOOKUP($B82,$F29:$FS29,1,FALSE),0)=0,0,1)*AF$62</f>
        <v>0</v>
      </c>
      <c r="AG82" s="450">
        <f>IF(IFERROR(HLOOKUP($B82,$F30:$FS30,1,FALSE),0)=0,0,1)*AG$62</f>
        <v>0</v>
      </c>
      <c r="AH82" s="450">
        <f>IF(IFERROR(HLOOKUP($B82,$F31:$FS31,1,FALSE),0)=0,0,1)*AH$62</f>
        <v>0</v>
      </c>
      <c r="AI82" s="450">
        <f>IF(IFERROR(HLOOKUP($B82,$F32:$FS32,1,FALSE),0)=0,0,1)*AI$62</f>
        <v>0</v>
      </c>
      <c r="AJ82" s="450">
        <f>IF(IFERROR(HLOOKUP($B82,$F33:$FS33,1,FALSE),0)=0,0,1)*AJ$62</f>
        <v>0</v>
      </c>
      <c r="AK82" s="450">
        <f>IF(IFERROR(HLOOKUP($B82,$F34:$FS34,1,FALSE),0)=0,0,1)*AK$62</f>
        <v>0</v>
      </c>
      <c r="AL82" s="450">
        <f>IF(IFERROR(HLOOKUP($B82,$F35:$FS35,1,FALSE),0)=0,0,1)*AL$62</f>
        <v>0</v>
      </c>
      <c r="AM82" s="450">
        <f>IF(IFERROR(HLOOKUP($B82,$F36:$FS36,1,FALSE),0)=0,0,1)*AM$62</f>
        <v>0</v>
      </c>
      <c r="AN82" s="450">
        <f>IF(IFERROR(HLOOKUP($B82,$F37:$FS37,1,FALSE),0)=0,0,1)*AN$62</f>
        <v>0</v>
      </c>
      <c r="AO82" s="450">
        <f>IF(IFERROR(HLOOKUP($B82,$F38:$FS38,1,FALSE),0)=0,0,1)*AO$62</f>
        <v>0</v>
      </c>
      <c r="AP82" s="450">
        <f>IF(IFERROR(HLOOKUP($B82,$F39:$FS39,1,FALSE),0)=0,0,1)*AP$62</f>
        <v>0</v>
      </c>
      <c r="AQ82" s="450">
        <f>IF(IFERROR(HLOOKUP($B82,$F40:$FS40,1,FALSE),0)=0,0,1)*AQ$62</f>
        <v>0</v>
      </c>
      <c r="AR82" s="450">
        <f>IF(IFERROR(HLOOKUP($B82,$F41:$FS41,1,FALSE),0)=0,0,1)*AR$62</f>
        <v>0</v>
      </c>
      <c r="AS82" s="450">
        <f>IF(IFERROR(HLOOKUP($B82,$F42:$FS42,1,FALSE),0)=0,0,1)*AS$62</f>
        <v>0</v>
      </c>
      <c r="AT82" s="450">
        <f>IF(IFERROR(HLOOKUP($B82,$F43:$FS43,1,FALSE),0)=0,0,1)*AT$62</f>
        <v>0</v>
      </c>
      <c r="AU82" s="450">
        <f>IF(IFERROR(HLOOKUP($B82,$F44:$FS44,1,FALSE),0)=0,0,1)*AU$62</f>
        <v>0</v>
      </c>
      <c r="AV82" s="450">
        <f>IF(IFERROR(HLOOKUP($B82,$F45:$FS45,1,FALSE),0)=0,0,1)*AV$62</f>
        <v>0</v>
      </c>
      <c r="AW82" s="450">
        <f>IF(IFERROR(HLOOKUP($B82,$F46:$FS46,1,FALSE),0)=0,0,1)*AW$62</f>
        <v>0</v>
      </c>
      <c r="AX82" s="450">
        <f>IF(IFERROR(HLOOKUP($B82,$F47:$FS47,1,FALSE),0)=0,0,1)*AX$62</f>
        <v>0</v>
      </c>
      <c r="AY82" s="450">
        <f>IF(IFERROR(HLOOKUP($B82,$F48:$FS48,1,FALSE),0)=0,0,1)*AY$62</f>
        <v>0</v>
      </c>
      <c r="AZ82" s="450">
        <f>IF(IFERROR(HLOOKUP($B82,$F49:$FS49,1,FALSE),0)=0,0,1)*AZ$62</f>
        <v>0</v>
      </c>
      <c r="BA82" s="450">
        <f>IF(IFERROR(HLOOKUP($B82,$F50:$FS50,1,FALSE),0)=0,0,1)*BA$62</f>
        <v>0</v>
      </c>
      <c r="BB82" s="450">
        <f>IF(IFERROR(HLOOKUP($B82,$F51:$FS51,1,FALSE),0)=0,0,1)*BB$62</f>
        <v>0</v>
      </c>
      <c r="BC82" s="450">
        <f>IF(IFERROR(HLOOKUP($B82,$F52:$FS52,1,FALSE),0)=0,0,1)*BC$62</f>
        <v>0</v>
      </c>
      <c r="BD82" s="450">
        <f>IF(IFERROR(HLOOKUP($B82,$F53:$FS53,1,FALSE),0)=0,0,1)*BD$62</f>
        <v>0</v>
      </c>
      <c r="BE82" s="450">
        <f>IF(IFERROR(HLOOKUP($B82,$F54:$FS54,1,FALSE),0)=0,0,1)*BE$62</f>
        <v>0</v>
      </c>
      <c r="BF82" s="450">
        <f>IF(IFERROR(HLOOKUP($B82,$F55:$FS55,1,FALSE),0)=0,0,1)*BF$62</f>
        <v>0</v>
      </c>
      <c r="BG82" s="450">
        <f>IF(IFERROR(HLOOKUP($B82,$F56:$FS56,1,FALSE),0)=0,0,1)*BG$62</f>
        <v>0</v>
      </c>
      <c r="BH82" s="450">
        <f>IF(IFERROR(HLOOKUP($B82,$F57:$FS57,1,FALSE),0)=0,0,1)*BH$62</f>
        <v>0</v>
      </c>
      <c r="BI82" s="450">
        <f>IF(IFERROR(HLOOKUP($B82,$F58:$FS58,1,FALSE),0)=0,0,1)*BI$62</f>
        <v>0</v>
      </c>
    </row>
    <row r="83" spans="1:61" ht="13">
      <c r="A83" s="609">
        <v>3</v>
      </c>
      <c r="B83" s="619" t="s">
        <v>659</v>
      </c>
      <c r="C83">
        <f t="shared" ca="1" si="0"/>
        <v>0.18</v>
      </c>
      <c r="D83">
        <f t="shared" si="1"/>
        <v>1</v>
      </c>
      <c r="E83" s="450">
        <f>IF(IFERROR(HLOOKUP($B83,$F2:$FS2,1,FALSE),0)=0,0,1)*E$62</f>
        <v>0</v>
      </c>
      <c r="F83" s="450">
        <f>IF(IFERROR(HLOOKUP($B83,$F3:$FS3,1,FALSE),0)=0,0,1)*F$62</f>
        <v>0.18</v>
      </c>
      <c r="G83" s="450">
        <f>IF(IFERROR(HLOOKUP($B83,$F4:$FS4,1,FALSE),0)=0,0,1)*G$62</f>
        <v>0</v>
      </c>
      <c r="H83" s="450">
        <f>IF(IFERROR(HLOOKUP($B83,$F5:$FS5,1,FALSE),0)=0,0,1)*H$62</f>
        <v>0</v>
      </c>
      <c r="I83" s="450">
        <f ca="1">IF(IFERROR(HLOOKUP($B83,$F6:$FS6,1,FALSE),0)=0,0,1)*I$62</f>
        <v>0</v>
      </c>
      <c r="J83" s="450">
        <f>IF(IFERROR(HLOOKUP($B83,$F7:$FS7,1,FALSE),0)=0,0,1)*J$62</f>
        <v>0</v>
      </c>
      <c r="K83" s="450">
        <f>IF(IFERROR(HLOOKUP($B83,$F8:$FS8,1,FALSE),0)=0,0,1)*K$62</f>
        <v>0</v>
      </c>
      <c r="L83" s="450">
        <f>IF(IFERROR(HLOOKUP($B83,$F9:$FS9,1,FALSE),0)=0,0,1)*L$62</f>
        <v>0</v>
      </c>
      <c r="M83" s="450">
        <f>IF(IFERROR(HLOOKUP($B83,$F10:$FS10,1,FALSE),0)=0,0,1)*M$62</f>
        <v>0</v>
      </c>
      <c r="N83" s="450">
        <f>IF(IFERROR(HLOOKUP($B83,$F11:$FS11,1,FALSE),0)=0,0,1)*N$62</f>
        <v>0</v>
      </c>
      <c r="O83" s="450">
        <f>IF(IFERROR(HLOOKUP($B83,$F12:$FS12,1,FALSE),0)=0,0,1)*O$62</f>
        <v>0</v>
      </c>
      <c r="P83" s="450">
        <f>IF(IFERROR(HLOOKUP($B83,$F13:$FS13,1,FALSE),0)=0,0,1)*P$62</f>
        <v>0</v>
      </c>
      <c r="Q83" s="450">
        <f>IF(IFERROR(HLOOKUP($B83,$F14:$FS14,1,FALSE),0)=0,0,1)*Q$62</f>
        <v>0</v>
      </c>
      <c r="R83" s="450">
        <f>IF(IFERROR(HLOOKUP($B83,$F15:$FS15,1,FALSE),0)=0,0,1)*R$62</f>
        <v>0</v>
      </c>
      <c r="S83" s="450">
        <f>IF(IFERROR(HLOOKUP($B83,$F16:$FS16,1,FALSE),0)=0,0,1)*S$62</f>
        <v>0</v>
      </c>
      <c r="T83" s="450">
        <f>IF(IFERROR(HLOOKUP($B83,$F17:$FS17,1,FALSE),0)=0,0,1)*T$62</f>
        <v>0</v>
      </c>
      <c r="U83" s="450">
        <f>IF(IFERROR(HLOOKUP($B83,$F18:$FS18,1,FALSE),0)=0,0,1)*U$62</f>
        <v>0</v>
      </c>
      <c r="V83" s="450">
        <f>IF(IFERROR(HLOOKUP($B83,$F19:$FS19,1,FALSE),0)=0,0,1)*V$62</f>
        <v>0</v>
      </c>
      <c r="W83" s="450">
        <f>IF(IFERROR(HLOOKUP($B83,$F20:$FS20,1,FALSE),0)=0,0,1)*W$62</f>
        <v>0</v>
      </c>
      <c r="X83" s="450">
        <f>IF(IFERROR(HLOOKUP($B83,$F21:$FS21,1,FALSE),0)=0,0,1)*X$62</f>
        <v>0</v>
      </c>
      <c r="Y83" s="450">
        <f>IF(IFERROR(HLOOKUP($B83,$F22:$FS22,1,FALSE),0)=0,0,1)*Y$62</f>
        <v>0</v>
      </c>
      <c r="Z83" s="450">
        <f>IF(IFERROR(HLOOKUP($B83,$F23:$FS23,1,FALSE),0)=0,0,1)*Z$62</f>
        <v>0</v>
      </c>
      <c r="AA83" s="450">
        <f>IF(IFERROR(HLOOKUP($B83,$F24:$FS24,1,FALSE),0)=0,0,1)*AA$62</f>
        <v>0</v>
      </c>
      <c r="AB83" s="450">
        <f>IF(IFERROR(HLOOKUP($B83,$F25:$FS25,1,FALSE),0)=0,0,1)*AB$62</f>
        <v>0</v>
      </c>
      <c r="AC83" s="450">
        <f>IF(IFERROR(HLOOKUP($B83,$F26:$FS26,1,FALSE),0)=0,0,1)*AC$62</f>
        <v>0</v>
      </c>
      <c r="AD83" s="450">
        <f>IF(IFERROR(HLOOKUP($B83,$F27:$FS27,1,FALSE),0)=0,0,1)*AD$62</f>
        <v>0</v>
      </c>
      <c r="AE83" s="450">
        <f>IF(IFERROR(HLOOKUP($B83,$F28:$FS28,1,FALSE),0)=0,0,1)*AE$62</f>
        <v>0</v>
      </c>
      <c r="AF83" s="450">
        <f>IF(IFERROR(HLOOKUP($B83,$F29:$FS29,1,FALSE),0)=0,0,1)*AF$62</f>
        <v>0</v>
      </c>
      <c r="AG83" s="450">
        <f>IF(IFERROR(HLOOKUP($B83,$F30:$FS30,1,FALSE),0)=0,0,1)*AG$62</f>
        <v>0</v>
      </c>
      <c r="AH83" s="450">
        <f>IF(IFERROR(HLOOKUP($B83,$F31:$FS31,1,FALSE),0)=0,0,1)*AH$62</f>
        <v>0</v>
      </c>
      <c r="AI83" s="450">
        <f>IF(IFERROR(HLOOKUP($B83,$F32:$FS32,1,FALSE),0)=0,0,1)*AI$62</f>
        <v>0</v>
      </c>
      <c r="AJ83" s="450">
        <f>IF(IFERROR(HLOOKUP($B83,$F33:$FS33,1,FALSE),0)=0,0,1)*AJ$62</f>
        <v>0</v>
      </c>
      <c r="AK83" s="450">
        <f>IF(IFERROR(HLOOKUP($B83,$F34:$FS34,1,FALSE),0)=0,0,1)*AK$62</f>
        <v>0</v>
      </c>
      <c r="AL83" s="450">
        <f>IF(IFERROR(HLOOKUP($B83,$F35:$FS35,1,FALSE),0)=0,0,1)*AL$62</f>
        <v>0</v>
      </c>
      <c r="AM83" s="450">
        <f>IF(IFERROR(HLOOKUP($B83,$F36:$FS36,1,FALSE),0)=0,0,1)*AM$62</f>
        <v>0</v>
      </c>
      <c r="AN83" s="450">
        <f>IF(IFERROR(HLOOKUP($B83,$F37:$FS37,1,FALSE),0)=0,0,1)*AN$62</f>
        <v>0</v>
      </c>
      <c r="AO83" s="450">
        <f>IF(IFERROR(HLOOKUP($B83,$F38:$FS38,1,FALSE),0)=0,0,1)*AO$62</f>
        <v>0</v>
      </c>
      <c r="AP83" s="450">
        <f>IF(IFERROR(HLOOKUP($B83,$F39:$FS39,1,FALSE),0)=0,0,1)*AP$62</f>
        <v>0</v>
      </c>
      <c r="AQ83" s="450">
        <f>IF(IFERROR(HLOOKUP($B83,$F40:$FS40,1,FALSE),0)=0,0,1)*AQ$62</f>
        <v>0</v>
      </c>
      <c r="AR83" s="450">
        <f>IF(IFERROR(HLOOKUP($B83,$F41:$FS41,1,FALSE),0)=0,0,1)*AR$62</f>
        <v>0</v>
      </c>
      <c r="AS83" s="450">
        <f>IF(IFERROR(HLOOKUP($B83,$F42:$FS42,1,FALSE),0)=0,0,1)*AS$62</f>
        <v>0</v>
      </c>
      <c r="AT83" s="450">
        <f>IF(IFERROR(HLOOKUP($B83,$F43:$FS43,1,FALSE),0)=0,0,1)*AT$62</f>
        <v>0</v>
      </c>
      <c r="AU83" s="450">
        <f>IF(IFERROR(HLOOKUP($B83,$F44:$FS44,1,FALSE),0)=0,0,1)*AU$62</f>
        <v>0</v>
      </c>
      <c r="AV83" s="450">
        <f>IF(IFERROR(HLOOKUP($B83,$F45:$FS45,1,FALSE),0)=0,0,1)*AV$62</f>
        <v>0</v>
      </c>
      <c r="AW83" s="450">
        <f>IF(IFERROR(HLOOKUP($B83,$F46:$FS46,1,FALSE),0)=0,0,1)*AW$62</f>
        <v>0</v>
      </c>
      <c r="AX83" s="450">
        <f>IF(IFERROR(HLOOKUP($B83,$F47:$FS47,1,FALSE),0)=0,0,1)*AX$62</f>
        <v>0</v>
      </c>
      <c r="AY83" s="450">
        <f>IF(IFERROR(HLOOKUP($B83,$F48:$FS48,1,FALSE),0)=0,0,1)*AY$62</f>
        <v>0</v>
      </c>
      <c r="AZ83" s="450">
        <f>IF(IFERROR(HLOOKUP($B83,$F49:$FS49,1,FALSE),0)=0,0,1)*AZ$62</f>
        <v>0</v>
      </c>
      <c r="BA83" s="450">
        <f>IF(IFERROR(HLOOKUP($B83,$F50:$FS50,1,FALSE),0)=0,0,1)*BA$62</f>
        <v>0</v>
      </c>
      <c r="BB83" s="450">
        <f>IF(IFERROR(HLOOKUP($B83,$F51:$FS51,1,FALSE),0)=0,0,1)*BB$62</f>
        <v>0</v>
      </c>
      <c r="BC83" s="450">
        <f>IF(IFERROR(HLOOKUP($B83,$F52:$FS52,1,FALSE),0)=0,0,1)*BC$62</f>
        <v>0</v>
      </c>
      <c r="BD83" s="450">
        <f>IF(IFERROR(HLOOKUP($B83,$F53:$FS53,1,FALSE),0)=0,0,1)*BD$62</f>
        <v>0</v>
      </c>
      <c r="BE83" s="450">
        <f>IF(IFERROR(HLOOKUP($B83,$F54:$FS54,1,FALSE),0)=0,0,1)*BE$62</f>
        <v>0</v>
      </c>
      <c r="BF83" s="450">
        <f>IF(IFERROR(HLOOKUP($B83,$F55:$FS55,1,FALSE),0)=0,0,1)*BF$62</f>
        <v>0</v>
      </c>
      <c r="BG83" s="450">
        <f>IF(IFERROR(HLOOKUP($B83,$F56:$FS56,1,FALSE),0)=0,0,1)*BG$62</f>
        <v>0</v>
      </c>
      <c r="BH83" s="450">
        <f>IF(IFERROR(HLOOKUP($B83,$F57:$FS57,1,FALSE),0)=0,0,1)*BH$62</f>
        <v>0</v>
      </c>
      <c r="BI83" s="450">
        <f>IF(IFERROR(HLOOKUP($B83,$F58:$FS58,1,FALSE),0)=0,0,1)*BI$62</f>
        <v>0</v>
      </c>
    </row>
    <row r="84" spans="1:61" ht="13">
      <c r="A84" s="609">
        <v>3</v>
      </c>
      <c r="B84" s="619" t="s">
        <v>660</v>
      </c>
      <c r="C84">
        <f t="shared" ca="1" si="0"/>
        <v>0.18</v>
      </c>
      <c r="D84">
        <f t="shared" si="1"/>
        <v>1</v>
      </c>
      <c r="E84" s="450">
        <f>IF(IFERROR(HLOOKUP($B84,$F2:$FS2,1,FALSE),0)=0,0,1)*E$62</f>
        <v>0</v>
      </c>
      <c r="F84" s="450">
        <f>IF(IFERROR(HLOOKUP($B84,$F3:$FS3,1,FALSE),0)=0,0,1)*F$62</f>
        <v>0.18</v>
      </c>
      <c r="G84" s="450">
        <f>IF(IFERROR(HLOOKUP($B84,$F4:$FS4,1,FALSE),0)=0,0,1)*G$62</f>
        <v>0</v>
      </c>
      <c r="H84" s="450">
        <f>IF(IFERROR(HLOOKUP($B84,$F5:$FS5,1,FALSE),0)=0,0,1)*H$62</f>
        <v>0</v>
      </c>
      <c r="I84" s="450">
        <f ca="1">IF(IFERROR(HLOOKUP($B84,$F6:$FS6,1,FALSE),0)=0,0,1)*I$62</f>
        <v>0</v>
      </c>
      <c r="J84" s="450">
        <f>IF(IFERROR(HLOOKUP($B84,$F7:$FS7,1,FALSE),0)=0,0,1)*J$62</f>
        <v>0</v>
      </c>
      <c r="K84" s="450">
        <f>IF(IFERROR(HLOOKUP($B84,$F8:$FS8,1,FALSE),0)=0,0,1)*K$62</f>
        <v>0</v>
      </c>
      <c r="L84" s="450">
        <f>IF(IFERROR(HLOOKUP($B84,$F9:$FS9,1,FALSE),0)=0,0,1)*L$62</f>
        <v>0</v>
      </c>
      <c r="M84" s="450">
        <f>IF(IFERROR(HLOOKUP($B84,$F10:$FS10,1,FALSE),0)=0,0,1)*M$62</f>
        <v>0</v>
      </c>
      <c r="N84" s="450">
        <f>IF(IFERROR(HLOOKUP($B84,$F11:$FS11,1,FALSE),0)=0,0,1)*N$62</f>
        <v>0</v>
      </c>
      <c r="O84" s="450">
        <f>IF(IFERROR(HLOOKUP($B84,$F12:$FS12,1,FALSE),0)=0,0,1)*O$62</f>
        <v>0</v>
      </c>
      <c r="P84" s="450">
        <f>IF(IFERROR(HLOOKUP($B84,$F13:$FS13,1,FALSE),0)=0,0,1)*P$62</f>
        <v>0</v>
      </c>
      <c r="Q84" s="450">
        <f>IF(IFERROR(HLOOKUP($B84,$F14:$FS14,1,FALSE),0)=0,0,1)*Q$62</f>
        <v>0</v>
      </c>
      <c r="R84" s="450">
        <f>IF(IFERROR(HLOOKUP($B84,$F15:$FS15,1,FALSE),0)=0,0,1)*R$62</f>
        <v>0</v>
      </c>
      <c r="S84" s="450">
        <f>IF(IFERROR(HLOOKUP($B84,$F16:$FS16,1,FALSE),0)=0,0,1)*S$62</f>
        <v>0</v>
      </c>
      <c r="T84" s="450">
        <f>IF(IFERROR(HLOOKUP($B84,$F17:$FS17,1,FALSE),0)=0,0,1)*T$62</f>
        <v>0</v>
      </c>
      <c r="U84" s="450">
        <f>IF(IFERROR(HLOOKUP($B84,$F18:$FS18,1,FALSE),0)=0,0,1)*U$62</f>
        <v>0</v>
      </c>
      <c r="V84" s="450">
        <f>IF(IFERROR(HLOOKUP($B84,$F19:$FS19,1,FALSE),0)=0,0,1)*V$62</f>
        <v>0</v>
      </c>
      <c r="W84" s="450">
        <f>IF(IFERROR(HLOOKUP($B84,$F20:$FS20,1,FALSE),0)=0,0,1)*W$62</f>
        <v>0</v>
      </c>
      <c r="X84" s="450">
        <f>IF(IFERROR(HLOOKUP($B84,$F21:$FS21,1,FALSE),0)=0,0,1)*X$62</f>
        <v>0</v>
      </c>
      <c r="Y84" s="450">
        <f>IF(IFERROR(HLOOKUP($B84,$F22:$FS22,1,FALSE),0)=0,0,1)*Y$62</f>
        <v>0</v>
      </c>
      <c r="Z84" s="450">
        <f>IF(IFERROR(HLOOKUP($B84,$F23:$FS23,1,FALSE),0)=0,0,1)*Z$62</f>
        <v>0</v>
      </c>
      <c r="AA84" s="450">
        <f>IF(IFERROR(HLOOKUP($B84,$F24:$FS24,1,FALSE),0)=0,0,1)*AA$62</f>
        <v>0</v>
      </c>
      <c r="AB84" s="450">
        <f>IF(IFERROR(HLOOKUP($B84,$F25:$FS25,1,FALSE),0)=0,0,1)*AB$62</f>
        <v>0</v>
      </c>
      <c r="AC84" s="450">
        <f>IF(IFERROR(HLOOKUP($B84,$F26:$FS26,1,FALSE),0)=0,0,1)*AC$62</f>
        <v>0</v>
      </c>
      <c r="AD84" s="450">
        <f>IF(IFERROR(HLOOKUP($B84,$F27:$FS27,1,FALSE),0)=0,0,1)*AD$62</f>
        <v>0</v>
      </c>
      <c r="AE84" s="450">
        <f>IF(IFERROR(HLOOKUP($B84,$F28:$FS28,1,FALSE),0)=0,0,1)*AE$62</f>
        <v>0</v>
      </c>
      <c r="AF84" s="450">
        <f>IF(IFERROR(HLOOKUP($B84,$F29:$FS29,1,FALSE),0)=0,0,1)*AF$62</f>
        <v>0</v>
      </c>
      <c r="AG84" s="450">
        <f>IF(IFERROR(HLOOKUP($B84,$F30:$FS30,1,FALSE),0)=0,0,1)*AG$62</f>
        <v>0</v>
      </c>
      <c r="AH84" s="450">
        <f>IF(IFERROR(HLOOKUP($B84,$F31:$FS31,1,FALSE),0)=0,0,1)*AH$62</f>
        <v>0</v>
      </c>
      <c r="AI84" s="450">
        <f>IF(IFERROR(HLOOKUP($B84,$F32:$FS32,1,FALSE),0)=0,0,1)*AI$62</f>
        <v>0</v>
      </c>
      <c r="AJ84" s="450">
        <f>IF(IFERROR(HLOOKUP($B84,$F33:$FS33,1,FALSE),0)=0,0,1)*AJ$62</f>
        <v>0</v>
      </c>
      <c r="AK84" s="450">
        <f>IF(IFERROR(HLOOKUP($B84,$F34:$FS34,1,FALSE),0)=0,0,1)*AK$62</f>
        <v>0</v>
      </c>
      <c r="AL84" s="450">
        <f>IF(IFERROR(HLOOKUP($B84,$F35:$FS35,1,FALSE),0)=0,0,1)*AL$62</f>
        <v>0</v>
      </c>
      <c r="AM84" s="450">
        <f>IF(IFERROR(HLOOKUP($B84,$F36:$FS36,1,FALSE),0)=0,0,1)*AM$62</f>
        <v>0</v>
      </c>
      <c r="AN84" s="450">
        <f>IF(IFERROR(HLOOKUP($B84,$F37:$FS37,1,FALSE),0)=0,0,1)*AN$62</f>
        <v>0</v>
      </c>
      <c r="AO84" s="450">
        <f>IF(IFERROR(HLOOKUP($B84,$F38:$FS38,1,FALSE),0)=0,0,1)*AO$62</f>
        <v>0</v>
      </c>
      <c r="AP84" s="450">
        <f>IF(IFERROR(HLOOKUP($B84,$F39:$FS39,1,FALSE),0)=0,0,1)*AP$62</f>
        <v>0</v>
      </c>
      <c r="AQ84" s="450">
        <f>IF(IFERROR(HLOOKUP($B84,$F40:$FS40,1,FALSE),0)=0,0,1)*AQ$62</f>
        <v>0</v>
      </c>
      <c r="AR84" s="450">
        <f>IF(IFERROR(HLOOKUP($B84,$F41:$FS41,1,FALSE),0)=0,0,1)*AR$62</f>
        <v>0</v>
      </c>
      <c r="AS84" s="450">
        <f>IF(IFERROR(HLOOKUP($B84,$F42:$FS42,1,FALSE),0)=0,0,1)*AS$62</f>
        <v>0</v>
      </c>
      <c r="AT84" s="450">
        <f>IF(IFERROR(HLOOKUP($B84,$F43:$FS43,1,FALSE),0)=0,0,1)*AT$62</f>
        <v>0</v>
      </c>
      <c r="AU84" s="450">
        <f>IF(IFERROR(HLOOKUP($B84,$F44:$FS44,1,FALSE),0)=0,0,1)*AU$62</f>
        <v>0</v>
      </c>
      <c r="AV84" s="450">
        <f>IF(IFERROR(HLOOKUP($B84,$F45:$FS45,1,FALSE),0)=0,0,1)*AV$62</f>
        <v>0</v>
      </c>
      <c r="AW84" s="450">
        <f>IF(IFERROR(HLOOKUP($B84,$F46:$FS46,1,FALSE),0)=0,0,1)*AW$62</f>
        <v>0</v>
      </c>
      <c r="AX84" s="450">
        <f>IF(IFERROR(HLOOKUP($B84,$F47:$FS47,1,FALSE),0)=0,0,1)*AX$62</f>
        <v>0</v>
      </c>
      <c r="AY84" s="450">
        <f>IF(IFERROR(HLOOKUP($B84,$F48:$FS48,1,FALSE),0)=0,0,1)*AY$62</f>
        <v>0</v>
      </c>
      <c r="AZ84" s="450">
        <f>IF(IFERROR(HLOOKUP($B84,$F49:$FS49,1,FALSE),0)=0,0,1)*AZ$62</f>
        <v>0</v>
      </c>
      <c r="BA84" s="450">
        <f>IF(IFERROR(HLOOKUP($B84,$F50:$FS50,1,FALSE),0)=0,0,1)*BA$62</f>
        <v>0</v>
      </c>
      <c r="BB84" s="450">
        <f>IF(IFERROR(HLOOKUP($B84,$F51:$FS51,1,FALSE),0)=0,0,1)*BB$62</f>
        <v>0</v>
      </c>
      <c r="BC84" s="450">
        <f>IF(IFERROR(HLOOKUP($B84,$F52:$FS52,1,FALSE),0)=0,0,1)*BC$62</f>
        <v>0</v>
      </c>
      <c r="BD84" s="450">
        <f>IF(IFERROR(HLOOKUP($B84,$F53:$FS53,1,FALSE),0)=0,0,1)*BD$62</f>
        <v>0</v>
      </c>
      <c r="BE84" s="450">
        <f>IF(IFERROR(HLOOKUP($B84,$F54:$FS54,1,FALSE),0)=0,0,1)*BE$62</f>
        <v>0</v>
      </c>
      <c r="BF84" s="450">
        <f>IF(IFERROR(HLOOKUP($B84,$F55:$FS55,1,FALSE),0)=0,0,1)*BF$62</f>
        <v>0</v>
      </c>
      <c r="BG84" s="450">
        <f>IF(IFERROR(HLOOKUP($B84,$F56:$FS56,1,FALSE),0)=0,0,1)*BG$62</f>
        <v>0</v>
      </c>
      <c r="BH84" s="450">
        <f>IF(IFERROR(HLOOKUP($B84,$F57:$FS57,1,FALSE),0)=0,0,1)*BH$62</f>
        <v>0</v>
      </c>
      <c r="BI84" s="450">
        <f>IF(IFERROR(HLOOKUP($B84,$F58:$FS58,1,FALSE),0)=0,0,1)*BI$62</f>
        <v>0</v>
      </c>
    </row>
    <row r="85" spans="1:61" ht="13">
      <c r="A85" s="609">
        <v>3</v>
      </c>
      <c r="B85" s="619" t="s">
        <v>661</v>
      </c>
      <c r="C85">
        <f t="shared" ca="1" si="0"/>
        <v>0.18</v>
      </c>
      <c r="D85">
        <f t="shared" si="1"/>
        <v>1</v>
      </c>
      <c r="E85" s="450">
        <f>IF(IFERROR(HLOOKUP($B85,$F2:$FS2,1,FALSE),0)=0,0,1)*E$62</f>
        <v>0</v>
      </c>
      <c r="F85" s="450">
        <f>IF(IFERROR(HLOOKUP($B85,$F3:$FS3,1,FALSE),0)=0,0,1)*F$62</f>
        <v>0.18</v>
      </c>
      <c r="G85" s="450">
        <f>IF(IFERROR(HLOOKUP($B85,$F4:$FS4,1,FALSE),0)=0,0,1)*G$62</f>
        <v>0</v>
      </c>
      <c r="H85" s="450">
        <f>IF(IFERROR(HLOOKUP($B85,$F5:$FS5,1,FALSE),0)=0,0,1)*H$62</f>
        <v>0</v>
      </c>
      <c r="I85" s="450">
        <f ca="1">IF(IFERROR(HLOOKUP($B85,$F6:$FS6,1,FALSE),0)=0,0,1)*I$62</f>
        <v>0</v>
      </c>
      <c r="J85" s="450">
        <f>IF(IFERROR(HLOOKUP($B85,$F7:$FS7,1,FALSE),0)=0,0,1)*J$62</f>
        <v>0</v>
      </c>
      <c r="K85" s="450">
        <f>IF(IFERROR(HLOOKUP($B85,$F8:$FS8,1,FALSE),0)=0,0,1)*K$62</f>
        <v>0</v>
      </c>
      <c r="L85" s="450">
        <f>IF(IFERROR(HLOOKUP($B85,$F9:$FS9,1,FALSE),0)=0,0,1)*L$62</f>
        <v>0</v>
      </c>
      <c r="M85" s="450">
        <f>IF(IFERROR(HLOOKUP($B85,$F10:$FS10,1,FALSE),0)=0,0,1)*M$62</f>
        <v>0</v>
      </c>
      <c r="N85" s="450">
        <f>IF(IFERROR(HLOOKUP($B85,$F11:$FS11,1,FALSE),0)=0,0,1)*N$62</f>
        <v>0</v>
      </c>
      <c r="O85" s="450">
        <f>IF(IFERROR(HLOOKUP($B85,$F12:$FS12,1,FALSE),0)=0,0,1)*O$62</f>
        <v>0</v>
      </c>
      <c r="P85" s="450">
        <f>IF(IFERROR(HLOOKUP($B85,$F13:$FS13,1,FALSE),0)=0,0,1)*P$62</f>
        <v>0</v>
      </c>
      <c r="Q85" s="450">
        <f>IF(IFERROR(HLOOKUP($B85,$F14:$FS14,1,FALSE),0)=0,0,1)*Q$62</f>
        <v>0</v>
      </c>
      <c r="R85" s="450">
        <f>IF(IFERROR(HLOOKUP($B85,$F15:$FS15,1,FALSE),0)=0,0,1)*R$62</f>
        <v>0</v>
      </c>
      <c r="S85" s="450">
        <f>IF(IFERROR(HLOOKUP($B85,$F16:$FS16,1,FALSE),0)=0,0,1)*S$62</f>
        <v>0</v>
      </c>
      <c r="T85" s="450">
        <f>IF(IFERROR(HLOOKUP($B85,$F17:$FS17,1,FALSE),0)=0,0,1)*T$62</f>
        <v>0</v>
      </c>
      <c r="U85" s="450">
        <f>IF(IFERROR(HLOOKUP($B85,$F18:$FS18,1,FALSE),0)=0,0,1)*U$62</f>
        <v>0</v>
      </c>
      <c r="V85" s="450">
        <f>IF(IFERROR(HLOOKUP($B85,$F19:$FS19,1,FALSE),0)=0,0,1)*V$62</f>
        <v>0</v>
      </c>
      <c r="W85" s="450">
        <f>IF(IFERROR(HLOOKUP($B85,$F20:$FS20,1,FALSE),0)=0,0,1)*W$62</f>
        <v>0</v>
      </c>
      <c r="X85" s="450">
        <f>IF(IFERROR(HLOOKUP($B85,$F21:$FS21,1,FALSE),0)=0,0,1)*X$62</f>
        <v>0</v>
      </c>
      <c r="Y85" s="450">
        <f>IF(IFERROR(HLOOKUP($B85,$F22:$FS22,1,FALSE),0)=0,0,1)*Y$62</f>
        <v>0</v>
      </c>
      <c r="Z85" s="450">
        <f>IF(IFERROR(HLOOKUP($B85,$F23:$FS23,1,FALSE),0)=0,0,1)*Z$62</f>
        <v>0</v>
      </c>
      <c r="AA85" s="450">
        <f>IF(IFERROR(HLOOKUP($B85,$F24:$FS24,1,FALSE),0)=0,0,1)*AA$62</f>
        <v>0</v>
      </c>
      <c r="AB85" s="450">
        <f>IF(IFERROR(HLOOKUP($B85,$F25:$FS25,1,FALSE),0)=0,0,1)*AB$62</f>
        <v>0</v>
      </c>
      <c r="AC85" s="450">
        <f>IF(IFERROR(HLOOKUP($B85,$F26:$FS26,1,FALSE),0)=0,0,1)*AC$62</f>
        <v>0</v>
      </c>
      <c r="AD85" s="450">
        <f>IF(IFERROR(HLOOKUP($B85,$F27:$FS27,1,FALSE),0)=0,0,1)*AD$62</f>
        <v>0</v>
      </c>
      <c r="AE85" s="450">
        <f>IF(IFERROR(HLOOKUP($B85,$F28:$FS28,1,FALSE),0)=0,0,1)*AE$62</f>
        <v>0</v>
      </c>
      <c r="AF85" s="450">
        <f>IF(IFERROR(HLOOKUP($B85,$F29:$FS29,1,FALSE),0)=0,0,1)*AF$62</f>
        <v>0</v>
      </c>
      <c r="AG85" s="450">
        <f>IF(IFERROR(HLOOKUP($B85,$F30:$FS30,1,FALSE),0)=0,0,1)*AG$62</f>
        <v>0</v>
      </c>
      <c r="AH85" s="450">
        <f>IF(IFERROR(HLOOKUP($B85,$F31:$FS31,1,FALSE),0)=0,0,1)*AH$62</f>
        <v>0</v>
      </c>
      <c r="AI85" s="450">
        <f>IF(IFERROR(HLOOKUP($B85,$F32:$FS32,1,FALSE),0)=0,0,1)*AI$62</f>
        <v>0</v>
      </c>
      <c r="AJ85" s="450">
        <f>IF(IFERROR(HLOOKUP($B85,$F33:$FS33,1,FALSE),0)=0,0,1)*AJ$62</f>
        <v>0</v>
      </c>
      <c r="AK85" s="450">
        <f>IF(IFERROR(HLOOKUP($B85,$F34:$FS34,1,FALSE),0)=0,0,1)*AK$62</f>
        <v>0</v>
      </c>
      <c r="AL85" s="450">
        <f>IF(IFERROR(HLOOKUP($B85,$F35:$FS35,1,FALSE),0)=0,0,1)*AL$62</f>
        <v>0</v>
      </c>
      <c r="AM85" s="450">
        <f>IF(IFERROR(HLOOKUP($B85,$F36:$FS36,1,FALSE),0)=0,0,1)*AM$62</f>
        <v>0</v>
      </c>
      <c r="AN85" s="450">
        <f>IF(IFERROR(HLOOKUP($B85,$F37:$FS37,1,FALSE),0)=0,0,1)*AN$62</f>
        <v>0</v>
      </c>
      <c r="AO85" s="450">
        <f>IF(IFERROR(HLOOKUP($B85,$F38:$FS38,1,FALSE),0)=0,0,1)*AO$62</f>
        <v>0</v>
      </c>
      <c r="AP85" s="450">
        <f>IF(IFERROR(HLOOKUP($B85,$F39:$FS39,1,FALSE),0)=0,0,1)*AP$62</f>
        <v>0</v>
      </c>
      <c r="AQ85" s="450">
        <f>IF(IFERROR(HLOOKUP($B85,$F40:$FS40,1,FALSE),0)=0,0,1)*AQ$62</f>
        <v>0</v>
      </c>
      <c r="AR85" s="450">
        <f>IF(IFERROR(HLOOKUP($B85,$F41:$FS41,1,FALSE),0)=0,0,1)*AR$62</f>
        <v>0</v>
      </c>
      <c r="AS85" s="450">
        <f>IF(IFERROR(HLOOKUP($B85,$F42:$FS42,1,FALSE),0)=0,0,1)*AS$62</f>
        <v>0</v>
      </c>
      <c r="AT85" s="450">
        <f>IF(IFERROR(HLOOKUP($B85,$F43:$FS43,1,FALSE),0)=0,0,1)*AT$62</f>
        <v>0</v>
      </c>
      <c r="AU85" s="450">
        <f>IF(IFERROR(HLOOKUP($B85,$F44:$FS44,1,FALSE),0)=0,0,1)*AU$62</f>
        <v>0</v>
      </c>
      <c r="AV85" s="450">
        <f>IF(IFERROR(HLOOKUP($B85,$F45:$FS45,1,FALSE),0)=0,0,1)*AV$62</f>
        <v>0</v>
      </c>
      <c r="AW85" s="450">
        <f>IF(IFERROR(HLOOKUP($B85,$F46:$FS46,1,FALSE),0)=0,0,1)*AW$62</f>
        <v>0</v>
      </c>
      <c r="AX85" s="450">
        <f>IF(IFERROR(HLOOKUP($B85,$F47:$FS47,1,FALSE),0)=0,0,1)*AX$62</f>
        <v>0</v>
      </c>
      <c r="AY85" s="450">
        <f>IF(IFERROR(HLOOKUP($B85,$F48:$FS48,1,FALSE),0)=0,0,1)*AY$62</f>
        <v>0</v>
      </c>
      <c r="AZ85" s="450">
        <f>IF(IFERROR(HLOOKUP($B85,$F49:$FS49,1,FALSE),0)=0,0,1)*AZ$62</f>
        <v>0</v>
      </c>
      <c r="BA85" s="450">
        <f>IF(IFERROR(HLOOKUP($B85,$F50:$FS50,1,FALSE),0)=0,0,1)*BA$62</f>
        <v>0</v>
      </c>
      <c r="BB85" s="450">
        <f>IF(IFERROR(HLOOKUP($B85,$F51:$FS51,1,FALSE),0)=0,0,1)*BB$62</f>
        <v>0</v>
      </c>
      <c r="BC85" s="450">
        <f>IF(IFERROR(HLOOKUP($B85,$F52:$FS52,1,FALSE),0)=0,0,1)*BC$62</f>
        <v>0</v>
      </c>
      <c r="BD85" s="450">
        <f>IF(IFERROR(HLOOKUP($B85,$F53:$FS53,1,FALSE),0)=0,0,1)*BD$62</f>
        <v>0</v>
      </c>
      <c r="BE85" s="450">
        <f>IF(IFERROR(HLOOKUP($B85,$F54:$FS54,1,FALSE),0)=0,0,1)*BE$62</f>
        <v>0</v>
      </c>
      <c r="BF85" s="450">
        <f>IF(IFERROR(HLOOKUP($B85,$F55:$FS55,1,FALSE),0)=0,0,1)*BF$62</f>
        <v>0</v>
      </c>
      <c r="BG85" s="450">
        <f>IF(IFERROR(HLOOKUP($B85,$F56:$FS56,1,FALSE),0)=0,0,1)*BG$62</f>
        <v>0</v>
      </c>
      <c r="BH85" s="450">
        <f>IF(IFERROR(HLOOKUP($B85,$F57:$FS57,1,FALSE),0)=0,0,1)*BH$62</f>
        <v>0</v>
      </c>
      <c r="BI85" s="450">
        <f>IF(IFERROR(HLOOKUP($B85,$F58:$FS58,1,FALSE),0)=0,0,1)*BI$62</f>
        <v>0</v>
      </c>
    </row>
    <row r="86" spans="1:61" ht="13">
      <c r="A86" s="609">
        <v>3</v>
      </c>
      <c r="B86" s="619" t="s">
        <v>662</v>
      </c>
      <c r="C86">
        <f t="shared" ca="1" si="0"/>
        <v>0.18</v>
      </c>
      <c r="D86">
        <f t="shared" si="1"/>
        <v>1</v>
      </c>
      <c r="E86" s="450">
        <f>IF(IFERROR(HLOOKUP($B86,$F2:$FS2,1,FALSE),0)=0,0,1)*E$62</f>
        <v>0</v>
      </c>
      <c r="F86" s="450">
        <f>IF(IFERROR(HLOOKUP($B86,$F3:$FS3,1,FALSE),0)=0,0,1)*F$62</f>
        <v>0.18</v>
      </c>
      <c r="G86" s="450">
        <f>IF(IFERROR(HLOOKUP($B86,$F4:$FS4,1,FALSE),0)=0,0,1)*G$62</f>
        <v>0</v>
      </c>
      <c r="H86" s="450">
        <f>IF(IFERROR(HLOOKUP($B86,$F5:$FS5,1,FALSE),0)=0,0,1)*H$62</f>
        <v>0</v>
      </c>
      <c r="I86" s="450">
        <f ca="1">IF(IFERROR(HLOOKUP($B86,$F6:$FS6,1,FALSE),0)=0,0,1)*I$62</f>
        <v>0</v>
      </c>
      <c r="J86" s="450">
        <f>IF(IFERROR(HLOOKUP($B86,$F7:$FS7,1,FALSE),0)=0,0,1)*J$62</f>
        <v>0</v>
      </c>
      <c r="K86" s="450">
        <f>IF(IFERROR(HLOOKUP($B86,$F8:$FS8,1,FALSE),0)=0,0,1)*K$62</f>
        <v>0</v>
      </c>
      <c r="L86" s="450">
        <f>IF(IFERROR(HLOOKUP($B86,$F9:$FS9,1,FALSE),0)=0,0,1)*L$62</f>
        <v>0</v>
      </c>
      <c r="M86" s="450">
        <f>IF(IFERROR(HLOOKUP($B86,$F10:$FS10,1,FALSE),0)=0,0,1)*M$62</f>
        <v>0</v>
      </c>
      <c r="N86" s="450">
        <f>IF(IFERROR(HLOOKUP($B86,$F11:$FS11,1,FALSE),0)=0,0,1)*N$62</f>
        <v>0</v>
      </c>
      <c r="O86" s="450">
        <f>IF(IFERROR(HLOOKUP($B86,$F12:$FS12,1,FALSE),0)=0,0,1)*O$62</f>
        <v>0</v>
      </c>
      <c r="P86" s="450">
        <f>IF(IFERROR(HLOOKUP($B86,$F13:$FS13,1,FALSE),0)=0,0,1)*P$62</f>
        <v>0</v>
      </c>
      <c r="Q86" s="450">
        <f>IF(IFERROR(HLOOKUP($B86,$F14:$FS14,1,FALSE),0)=0,0,1)*Q$62</f>
        <v>0</v>
      </c>
      <c r="R86" s="450">
        <f>IF(IFERROR(HLOOKUP($B86,$F15:$FS15,1,FALSE),0)=0,0,1)*R$62</f>
        <v>0</v>
      </c>
      <c r="S86" s="450">
        <f>IF(IFERROR(HLOOKUP($B86,$F16:$FS16,1,FALSE),0)=0,0,1)*S$62</f>
        <v>0</v>
      </c>
      <c r="T86" s="450">
        <f>IF(IFERROR(HLOOKUP($B86,$F17:$FS17,1,FALSE),0)=0,0,1)*T$62</f>
        <v>0</v>
      </c>
      <c r="U86" s="450">
        <f>IF(IFERROR(HLOOKUP($B86,$F18:$FS18,1,FALSE),0)=0,0,1)*U$62</f>
        <v>0</v>
      </c>
      <c r="V86" s="450">
        <f>IF(IFERROR(HLOOKUP($B86,$F19:$FS19,1,FALSE),0)=0,0,1)*V$62</f>
        <v>0</v>
      </c>
      <c r="W86" s="450">
        <f>IF(IFERROR(HLOOKUP($B86,$F20:$FS20,1,FALSE),0)=0,0,1)*W$62</f>
        <v>0</v>
      </c>
      <c r="X86" s="450">
        <f>IF(IFERROR(HLOOKUP($B86,$F21:$FS21,1,FALSE),0)=0,0,1)*X$62</f>
        <v>0</v>
      </c>
      <c r="Y86" s="450">
        <f>IF(IFERROR(HLOOKUP($B86,$F22:$FS22,1,FALSE),0)=0,0,1)*Y$62</f>
        <v>0</v>
      </c>
      <c r="Z86" s="450">
        <f>IF(IFERROR(HLOOKUP($B86,$F23:$FS23,1,FALSE),0)=0,0,1)*Z$62</f>
        <v>0</v>
      </c>
      <c r="AA86" s="450">
        <f>IF(IFERROR(HLOOKUP($B86,$F24:$FS24,1,FALSE),0)=0,0,1)*AA$62</f>
        <v>0</v>
      </c>
      <c r="AB86" s="450">
        <f>IF(IFERROR(HLOOKUP($B86,$F25:$FS25,1,FALSE),0)=0,0,1)*AB$62</f>
        <v>0</v>
      </c>
      <c r="AC86" s="450">
        <f>IF(IFERROR(HLOOKUP($B86,$F26:$FS26,1,FALSE),0)=0,0,1)*AC$62</f>
        <v>0</v>
      </c>
      <c r="AD86" s="450">
        <f>IF(IFERROR(HLOOKUP($B86,$F27:$FS27,1,FALSE),0)=0,0,1)*AD$62</f>
        <v>0</v>
      </c>
      <c r="AE86" s="450">
        <f>IF(IFERROR(HLOOKUP($B86,$F28:$FS28,1,FALSE),0)=0,0,1)*AE$62</f>
        <v>0</v>
      </c>
      <c r="AF86" s="450">
        <f>IF(IFERROR(HLOOKUP($B86,$F29:$FS29,1,FALSE),0)=0,0,1)*AF$62</f>
        <v>0</v>
      </c>
      <c r="AG86" s="450">
        <f>IF(IFERROR(HLOOKUP($B86,$F30:$FS30,1,FALSE),0)=0,0,1)*AG$62</f>
        <v>0</v>
      </c>
      <c r="AH86" s="450">
        <f>IF(IFERROR(HLOOKUP($B86,$F31:$FS31,1,FALSE),0)=0,0,1)*AH$62</f>
        <v>0</v>
      </c>
      <c r="AI86" s="450">
        <f>IF(IFERROR(HLOOKUP($B86,$F32:$FS32,1,FALSE),0)=0,0,1)*AI$62</f>
        <v>0</v>
      </c>
      <c r="AJ86" s="450">
        <f>IF(IFERROR(HLOOKUP($B86,$F33:$FS33,1,FALSE),0)=0,0,1)*AJ$62</f>
        <v>0</v>
      </c>
      <c r="AK86" s="450">
        <f>IF(IFERROR(HLOOKUP($B86,$F34:$FS34,1,FALSE),0)=0,0,1)*AK$62</f>
        <v>0</v>
      </c>
      <c r="AL86" s="450">
        <f>IF(IFERROR(HLOOKUP($B86,$F35:$FS35,1,FALSE),0)=0,0,1)*AL$62</f>
        <v>0</v>
      </c>
      <c r="AM86" s="450">
        <f>IF(IFERROR(HLOOKUP($B86,$F36:$FS36,1,FALSE),0)=0,0,1)*AM$62</f>
        <v>0</v>
      </c>
      <c r="AN86" s="450">
        <f>IF(IFERROR(HLOOKUP($B86,$F37:$FS37,1,FALSE),0)=0,0,1)*AN$62</f>
        <v>0</v>
      </c>
      <c r="AO86" s="450">
        <f>IF(IFERROR(HLOOKUP($B86,$F38:$FS38,1,FALSE),0)=0,0,1)*AO$62</f>
        <v>0</v>
      </c>
      <c r="AP86" s="450">
        <f>IF(IFERROR(HLOOKUP($B86,$F39:$FS39,1,FALSE),0)=0,0,1)*AP$62</f>
        <v>0</v>
      </c>
      <c r="AQ86" s="450">
        <f>IF(IFERROR(HLOOKUP($B86,$F40:$FS40,1,FALSE),0)=0,0,1)*AQ$62</f>
        <v>0</v>
      </c>
      <c r="AR86" s="450">
        <f>IF(IFERROR(HLOOKUP($B86,$F41:$FS41,1,FALSE),0)=0,0,1)*AR$62</f>
        <v>0</v>
      </c>
      <c r="AS86" s="450">
        <f>IF(IFERROR(HLOOKUP($B86,$F42:$FS42,1,FALSE),0)=0,0,1)*AS$62</f>
        <v>0</v>
      </c>
      <c r="AT86" s="450">
        <f>IF(IFERROR(HLOOKUP($B86,$F43:$FS43,1,FALSE),0)=0,0,1)*AT$62</f>
        <v>0</v>
      </c>
      <c r="AU86" s="450">
        <f>IF(IFERROR(HLOOKUP($B86,$F44:$FS44,1,FALSE),0)=0,0,1)*AU$62</f>
        <v>0</v>
      </c>
      <c r="AV86" s="450">
        <f>IF(IFERROR(HLOOKUP($B86,$F45:$FS45,1,FALSE),0)=0,0,1)*AV$62</f>
        <v>0</v>
      </c>
      <c r="AW86" s="450">
        <f>IF(IFERROR(HLOOKUP($B86,$F46:$FS46,1,FALSE),0)=0,0,1)*AW$62</f>
        <v>0</v>
      </c>
      <c r="AX86" s="450">
        <f>IF(IFERROR(HLOOKUP($B86,$F47:$FS47,1,FALSE),0)=0,0,1)*AX$62</f>
        <v>0</v>
      </c>
      <c r="AY86" s="450">
        <f>IF(IFERROR(HLOOKUP($B86,$F48:$FS48,1,FALSE),0)=0,0,1)*AY$62</f>
        <v>0</v>
      </c>
      <c r="AZ86" s="450">
        <f>IF(IFERROR(HLOOKUP($B86,$F49:$FS49,1,FALSE),0)=0,0,1)*AZ$62</f>
        <v>0</v>
      </c>
      <c r="BA86" s="450">
        <f>IF(IFERROR(HLOOKUP($B86,$F50:$FS50,1,FALSE),0)=0,0,1)*BA$62</f>
        <v>0</v>
      </c>
      <c r="BB86" s="450">
        <f>IF(IFERROR(HLOOKUP($B86,$F51:$FS51,1,FALSE),0)=0,0,1)*BB$62</f>
        <v>0</v>
      </c>
      <c r="BC86" s="450">
        <f>IF(IFERROR(HLOOKUP($B86,$F52:$FS52,1,FALSE),0)=0,0,1)*BC$62</f>
        <v>0</v>
      </c>
      <c r="BD86" s="450">
        <f>IF(IFERROR(HLOOKUP($B86,$F53:$FS53,1,FALSE),0)=0,0,1)*BD$62</f>
        <v>0</v>
      </c>
      <c r="BE86" s="450">
        <f>IF(IFERROR(HLOOKUP($B86,$F54:$FS54,1,FALSE),0)=0,0,1)*BE$62</f>
        <v>0</v>
      </c>
      <c r="BF86" s="450">
        <f>IF(IFERROR(HLOOKUP($B86,$F55:$FS55,1,FALSE),0)=0,0,1)*BF$62</f>
        <v>0</v>
      </c>
      <c r="BG86" s="450">
        <f>IF(IFERROR(HLOOKUP($B86,$F56:$FS56,1,FALSE),0)=0,0,1)*BG$62</f>
        <v>0</v>
      </c>
      <c r="BH86" s="450">
        <f>IF(IFERROR(HLOOKUP($B86,$F57:$FS57,1,FALSE),0)=0,0,1)*BH$62</f>
        <v>0</v>
      </c>
      <c r="BI86" s="450">
        <f>IF(IFERROR(HLOOKUP($B86,$F58:$FS58,1,FALSE),0)=0,0,1)*BI$62</f>
        <v>0</v>
      </c>
    </row>
    <row r="87" spans="1:61" ht="13">
      <c r="A87" s="609">
        <v>3</v>
      </c>
      <c r="B87" s="619" t="s">
        <v>663</v>
      </c>
      <c r="C87">
        <f t="shared" ca="1" si="0"/>
        <v>0.18</v>
      </c>
      <c r="D87">
        <f t="shared" si="1"/>
        <v>1</v>
      </c>
      <c r="E87" s="450">
        <f>IF(IFERROR(HLOOKUP($B87,$F2:$FS2,1,FALSE),0)=0,0,1)*E$62</f>
        <v>0</v>
      </c>
      <c r="F87" s="450">
        <f>IF(IFERROR(HLOOKUP($B87,$F3:$FS3,1,FALSE),0)=0,0,1)*F$62</f>
        <v>0.18</v>
      </c>
      <c r="G87" s="450">
        <f>IF(IFERROR(HLOOKUP($B87,$F4:$FS4,1,FALSE),0)=0,0,1)*G$62</f>
        <v>0</v>
      </c>
      <c r="H87" s="450">
        <f>IF(IFERROR(HLOOKUP($B87,$F5:$FS5,1,FALSE),0)=0,0,1)*H$62</f>
        <v>0</v>
      </c>
      <c r="I87" s="450">
        <f ca="1">IF(IFERROR(HLOOKUP($B87,$F6:$FS6,1,FALSE),0)=0,0,1)*I$62</f>
        <v>0</v>
      </c>
      <c r="J87" s="450">
        <f>IF(IFERROR(HLOOKUP($B87,$F7:$FS7,1,FALSE),0)=0,0,1)*J$62</f>
        <v>0</v>
      </c>
      <c r="K87" s="450">
        <f>IF(IFERROR(HLOOKUP($B87,$F8:$FS8,1,FALSE),0)=0,0,1)*K$62</f>
        <v>0</v>
      </c>
      <c r="L87" s="450">
        <f>IF(IFERROR(HLOOKUP($B87,$F9:$FS9,1,FALSE),0)=0,0,1)*L$62</f>
        <v>0</v>
      </c>
      <c r="M87" s="450">
        <f>IF(IFERROR(HLOOKUP($B87,$F10:$FS10,1,FALSE),0)=0,0,1)*M$62</f>
        <v>0</v>
      </c>
      <c r="N87" s="450">
        <f>IF(IFERROR(HLOOKUP($B87,$F11:$FS11,1,FALSE),0)=0,0,1)*N$62</f>
        <v>0</v>
      </c>
      <c r="O87" s="450">
        <f>IF(IFERROR(HLOOKUP($B87,$F12:$FS12,1,FALSE),0)=0,0,1)*O$62</f>
        <v>0</v>
      </c>
      <c r="P87" s="450">
        <f>IF(IFERROR(HLOOKUP($B87,$F13:$FS13,1,FALSE),0)=0,0,1)*P$62</f>
        <v>0</v>
      </c>
      <c r="Q87" s="450">
        <f>IF(IFERROR(HLOOKUP($B87,$F14:$FS14,1,FALSE),0)=0,0,1)*Q$62</f>
        <v>0</v>
      </c>
      <c r="R87" s="450">
        <f>IF(IFERROR(HLOOKUP($B87,$F15:$FS15,1,FALSE),0)=0,0,1)*R$62</f>
        <v>0</v>
      </c>
      <c r="S87" s="450">
        <f>IF(IFERROR(HLOOKUP($B87,$F16:$FS16,1,FALSE),0)=0,0,1)*S$62</f>
        <v>0</v>
      </c>
      <c r="T87" s="450">
        <f>IF(IFERROR(HLOOKUP($B87,$F17:$FS17,1,FALSE),0)=0,0,1)*T$62</f>
        <v>0</v>
      </c>
      <c r="U87" s="450">
        <f>IF(IFERROR(HLOOKUP($B87,$F18:$FS18,1,FALSE),0)=0,0,1)*U$62</f>
        <v>0</v>
      </c>
      <c r="V87" s="450">
        <f>IF(IFERROR(HLOOKUP($B87,$F19:$FS19,1,FALSE),0)=0,0,1)*V$62</f>
        <v>0</v>
      </c>
      <c r="W87" s="450">
        <f>IF(IFERROR(HLOOKUP($B87,$F20:$FS20,1,FALSE),0)=0,0,1)*W$62</f>
        <v>0</v>
      </c>
      <c r="X87" s="450">
        <f>IF(IFERROR(HLOOKUP($B87,$F21:$FS21,1,FALSE),0)=0,0,1)*X$62</f>
        <v>0</v>
      </c>
      <c r="Y87" s="450">
        <f>IF(IFERROR(HLOOKUP($B87,$F22:$FS22,1,FALSE),0)=0,0,1)*Y$62</f>
        <v>0</v>
      </c>
      <c r="Z87" s="450">
        <f>IF(IFERROR(HLOOKUP($B87,$F23:$FS23,1,FALSE),0)=0,0,1)*Z$62</f>
        <v>0</v>
      </c>
      <c r="AA87" s="450">
        <f>IF(IFERROR(HLOOKUP($B87,$F24:$FS24,1,FALSE),0)=0,0,1)*AA$62</f>
        <v>0</v>
      </c>
      <c r="AB87" s="450">
        <f>IF(IFERROR(HLOOKUP($B87,$F25:$FS25,1,FALSE),0)=0,0,1)*AB$62</f>
        <v>0</v>
      </c>
      <c r="AC87" s="450">
        <f>IF(IFERROR(HLOOKUP($B87,$F26:$FS26,1,FALSE),0)=0,0,1)*AC$62</f>
        <v>0</v>
      </c>
      <c r="AD87" s="450">
        <f>IF(IFERROR(HLOOKUP($B87,$F27:$FS27,1,FALSE),0)=0,0,1)*AD$62</f>
        <v>0</v>
      </c>
      <c r="AE87" s="450">
        <f>IF(IFERROR(HLOOKUP($B87,$F28:$FS28,1,FALSE),0)=0,0,1)*AE$62</f>
        <v>0</v>
      </c>
      <c r="AF87" s="450">
        <f>IF(IFERROR(HLOOKUP($B87,$F29:$FS29,1,FALSE),0)=0,0,1)*AF$62</f>
        <v>0</v>
      </c>
      <c r="AG87" s="450">
        <f>IF(IFERROR(HLOOKUP($B87,$F30:$FS30,1,FALSE),0)=0,0,1)*AG$62</f>
        <v>0</v>
      </c>
      <c r="AH87" s="450">
        <f>IF(IFERROR(HLOOKUP($B87,$F31:$FS31,1,FALSE),0)=0,0,1)*AH$62</f>
        <v>0</v>
      </c>
      <c r="AI87" s="450">
        <f>IF(IFERROR(HLOOKUP($B87,$F32:$FS32,1,FALSE),0)=0,0,1)*AI$62</f>
        <v>0</v>
      </c>
      <c r="AJ87" s="450">
        <f>IF(IFERROR(HLOOKUP($B87,$F33:$FS33,1,FALSE),0)=0,0,1)*AJ$62</f>
        <v>0</v>
      </c>
      <c r="AK87" s="450">
        <f>IF(IFERROR(HLOOKUP($B87,$F34:$FS34,1,FALSE),0)=0,0,1)*AK$62</f>
        <v>0</v>
      </c>
      <c r="AL87" s="450">
        <f>IF(IFERROR(HLOOKUP($B87,$F35:$FS35,1,FALSE),0)=0,0,1)*AL$62</f>
        <v>0</v>
      </c>
      <c r="AM87" s="450">
        <f>IF(IFERROR(HLOOKUP($B87,$F36:$FS36,1,FALSE),0)=0,0,1)*AM$62</f>
        <v>0</v>
      </c>
      <c r="AN87" s="450">
        <f>IF(IFERROR(HLOOKUP($B87,$F37:$FS37,1,FALSE),0)=0,0,1)*AN$62</f>
        <v>0</v>
      </c>
      <c r="AO87" s="450">
        <f>IF(IFERROR(HLOOKUP($B87,$F38:$FS38,1,FALSE),0)=0,0,1)*AO$62</f>
        <v>0</v>
      </c>
      <c r="AP87" s="450">
        <f>IF(IFERROR(HLOOKUP($B87,$F39:$FS39,1,FALSE),0)=0,0,1)*AP$62</f>
        <v>0</v>
      </c>
      <c r="AQ87" s="450">
        <f>IF(IFERROR(HLOOKUP($B87,$F40:$FS40,1,FALSE),0)=0,0,1)*AQ$62</f>
        <v>0</v>
      </c>
      <c r="AR87" s="450">
        <f>IF(IFERROR(HLOOKUP($B87,$F41:$FS41,1,FALSE),0)=0,0,1)*AR$62</f>
        <v>0</v>
      </c>
      <c r="AS87" s="450">
        <f>IF(IFERROR(HLOOKUP($B87,$F42:$FS42,1,FALSE),0)=0,0,1)*AS$62</f>
        <v>0</v>
      </c>
      <c r="AT87" s="450">
        <f>IF(IFERROR(HLOOKUP($B87,$F43:$FS43,1,FALSE),0)=0,0,1)*AT$62</f>
        <v>0</v>
      </c>
      <c r="AU87" s="450">
        <f>IF(IFERROR(HLOOKUP($B87,$F44:$FS44,1,FALSE),0)=0,0,1)*AU$62</f>
        <v>0</v>
      </c>
      <c r="AV87" s="450">
        <f>IF(IFERROR(HLOOKUP($B87,$F45:$FS45,1,FALSE),0)=0,0,1)*AV$62</f>
        <v>0</v>
      </c>
      <c r="AW87" s="450">
        <f>IF(IFERROR(HLOOKUP($B87,$F46:$FS46,1,FALSE),0)=0,0,1)*AW$62</f>
        <v>0</v>
      </c>
      <c r="AX87" s="450">
        <f>IF(IFERROR(HLOOKUP($B87,$F47:$FS47,1,FALSE),0)=0,0,1)*AX$62</f>
        <v>0</v>
      </c>
      <c r="AY87" s="450">
        <f>IF(IFERROR(HLOOKUP($B87,$F48:$FS48,1,FALSE),0)=0,0,1)*AY$62</f>
        <v>0</v>
      </c>
      <c r="AZ87" s="450">
        <f>IF(IFERROR(HLOOKUP($B87,$F49:$FS49,1,FALSE),0)=0,0,1)*AZ$62</f>
        <v>0</v>
      </c>
      <c r="BA87" s="450">
        <f>IF(IFERROR(HLOOKUP($B87,$F50:$FS50,1,FALSE),0)=0,0,1)*BA$62</f>
        <v>0</v>
      </c>
      <c r="BB87" s="450">
        <f>IF(IFERROR(HLOOKUP($B87,$F51:$FS51,1,FALSE),0)=0,0,1)*BB$62</f>
        <v>0</v>
      </c>
      <c r="BC87" s="450">
        <f>IF(IFERROR(HLOOKUP($B87,$F52:$FS52,1,FALSE),0)=0,0,1)*BC$62</f>
        <v>0</v>
      </c>
      <c r="BD87" s="450">
        <f>IF(IFERROR(HLOOKUP($B87,$F53:$FS53,1,FALSE),0)=0,0,1)*BD$62</f>
        <v>0</v>
      </c>
      <c r="BE87" s="450">
        <f>IF(IFERROR(HLOOKUP($B87,$F54:$FS54,1,FALSE),0)=0,0,1)*BE$62</f>
        <v>0</v>
      </c>
      <c r="BF87" s="450">
        <f>IF(IFERROR(HLOOKUP($B87,$F55:$FS55,1,FALSE),0)=0,0,1)*BF$62</f>
        <v>0</v>
      </c>
      <c r="BG87" s="450">
        <f>IF(IFERROR(HLOOKUP($B87,$F56:$FS56,1,FALSE),0)=0,0,1)*BG$62</f>
        <v>0</v>
      </c>
      <c r="BH87" s="450">
        <f>IF(IFERROR(HLOOKUP($B87,$F57:$FS57,1,FALSE),0)=0,0,1)*BH$62</f>
        <v>0</v>
      </c>
      <c r="BI87" s="450">
        <f>IF(IFERROR(HLOOKUP($B87,$F58:$FS58,1,FALSE),0)=0,0,1)*BI$62</f>
        <v>0</v>
      </c>
    </row>
    <row r="88" spans="1:61" ht="13">
      <c r="A88" s="609">
        <v>3</v>
      </c>
      <c r="B88" s="619" t="s">
        <v>664</v>
      </c>
      <c r="C88">
        <f t="shared" ca="1" si="0"/>
        <v>0.18</v>
      </c>
      <c r="D88">
        <f t="shared" si="1"/>
        <v>1</v>
      </c>
      <c r="E88" s="450">
        <f>IF(IFERROR(HLOOKUP($B88,$F2:$FS2,1,FALSE),0)=0,0,1)*E$62</f>
        <v>0</v>
      </c>
      <c r="F88" s="450">
        <f>IF(IFERROR(HLOOKUP($B88,$F3:$FS3,1,FALSE),0)=0,0,1)*F$62</f>
        <v>0.18</v>
      </c>
      <c r="G88" s="450">
        <f>IF(IFERROR(HLOOKUP($B88,$F4:$FS4,1,FALSE),0)=0,0,1)*G$62</f>
        <v>0</v>
      </c>
      <c r="H88" s="450">
        <f>IF(IFERROR(HLOOKUP($B88,$F5:$FS5,1,FALSE),0)=0,0,1)*H$62</f>
        <v>0</v>
      </c>
      <c r="I88" s="450">
        <f ca="1">IF(IFERROR(HLOOKUP($B88,$F6:$FS6,1,FALSE),0)=0,0,1)*I$62</f>
        <v>0</v>
      </c>
      <c r="J88" s="450">
        <f>IF(IFERROR(HLOOKUP($B88,$F7:$FS7,1,FALSE),0)=0,0,1)*J$62</f>
        <v>0</v>
      </c>
      <c r="K88" s="450">
        <f>IF(IFERROR(HLOOKUP($B88,$F8:$FS8,1,FALSE),0)=0,0,1)*K$62</f>
        <v>0</v>
      </c>
      <c r="L88" s="450">
        <f>IF(IFERROR(HLOOKUP($B88,$F9:$FS9,1,FALSE),0)=0,0,1)*L$62</f>
        <v>0</v>
      </c>
      <c r="M88" s="450">
        <f>IF(IFERROR(HLOOKUP($B88,$F10:$FS10,1,FALSE),0)=0,0,1)*M$62</f>
        <v>0</v>
      </c>
      <c r="N88" s="450">
        <f>IF(IFERROR(HLOOKUP($B88,$F11:$FS11,1,FALSE),0)=0,0,1)*N$62</f>
        <v>0</v>
      </c>
      <c r="O88" s="450">
        <f>IF(IFERROR(HLOOKUP($B88,$F12:$FS12,1,FALSE),0)=0,0,1)*O$62</f>
        <v>0</v>
      </c>
      <c r="P88" s="450">
        <f>IF(IFERROR(HLOOKUP($B88,$F13:$FS13,1,FALSE),0)=0,0,1)*P$62</f>
        <v>0</v>
      </c>
      <c r="Q88" s="450">
        <f>IF(IFERROR(HLOOKUP($B88,$F14:$FS14,1,FALSE),0)=0,0,1)*Q$62</f>
        <v>0</v>
      </c>
      <c r="R88" s="450">
        <f>IF(IFERROR(HLOOKUP($B88,$F15:$FS15,1,FALSE),0)=0,0,1)*R$62</f>
        <v>0</v>
      </c>
      <c r="S88" s="450">
        <f>IF(IFERROR(HLOOKUP($B88,$F16:$FS16,1,FALSE),0)=0,0,1)*S$62</f>
        <v>0</v>
      </c>
      <c r="T88" s="450">
        <f>IF(IFERROR(HLOOKUP($B88,$F17:$FS17,1,FALSE),0)=0,0,1)*T$62</f>
        <v>0</v>
      </c>
      <c r="U88" s="450">
        <f>IF(IFERROR(HLOOKUP($B88,$F18:$FS18,1,FALSE),0)=0,0,1)*U$62</f>
        <v>0</v>
      </c>
      <c r="V88" s="450">
        <f>IF(IFERROR(HLOOKUP($B88,$F19:$FS19,1,FALSE),0)=0,0,1)*V$62</f>
        <v>0</v>
      </c>
      <c r="W88" s="450">
        <f>IF(IFERROR(HLOOKUP($B88,$F20:$FS20,1,FALSE),0)=0,0,1)*W$62</f>
        <v>0</v>
      </c>
      <c r="X88" s="450">
        <f>IF(IFERROR(HLOOKUP($B88,$F21:$FS21,1,FALSE),0)=0,0,1)*X$62</f>
        <v>0</v>
      </c>
      <c r="Y88" s="450">
        <f>IF(IFERROR(HLOOKUP($B88,$F22:$FS22,1,FALSE),0)=0,0,1)*Y$62</f>
        <v>0</v>
      </c>
      <c r="Z88" s="450">
        <f>IF(IFERROR(HLOOKUP($B88,$F23:$FS23,1,FALSE),0)=0,0,1)*Z$62</f>
        <v>0</v>
      </c>
      <c r="AA88" s="450">
        <f>IF(IFERROR(HLOOKUP($B88,$F24:$FS24,1,FALSE),0)=0,0,1)*AA$62</f>
        <v>0</v>
      </c>
      <c r="AB88" s="450">
        <f>IF(IFERROR(HLOOKUP($B88,$F25:$FS25,1,FALSE),0)=0,0,1)*AB$62</f>
        <v>0</v>
      </c>
      <c r="AC88" s="450">
        <f>IF(IFERROR(HLOOKUP($B88,$F26:$FS26,1,FALSE),0)=0,0,1)*AC$62</f>
        <v>0</v>
      </c>
      <c r="AD88" s="450">
        <f>IF(IFERROR(HLOOKUP($B88,$F27:$FS27,1,FALSE),0)=0,0,1)*AD$62</f>
        <v>0</v>
      </c>
      <c r="AE88" s="450">
        <f>IF(IFERROR(HLOOKUP($B88,$F28:$FS28,1,FALSE),0)=0,0,1)*AE$62</f>
        <v>0</v>
      </c>
      <c r="AF88" s="450">
        <f>IF(IFERROR(HLOOKUP($B88,$F29:$FS29,1,FALSE),0)=0,0,1)*AF$62</f>
        <v>0</v>
      </c>
      <c r="AG88" s="450">
        <f>IF(IFERROR(HLOOKUP($B88,$F30:$FS30,1,FALSE),0)=0,0,1)*AG$62</f>
        <v>0</v>
      </c>
      <c r="AH88" s="450">
        <f>IF(IFERROR(HLOOKUP($B88,$F31:$FS31,1,FALSE),0)=0,0,1)*AH$62</f>
        <v>0</v>
      </c>
      <c r="AI88" s="450">
        <f>IF(IFERROR(HLOOKUP($B88,$F32:$FS32,1,FALSE),0)=0,0,1)*AI$62</f>
        <v>0</v>
      </c>
      <c r="AJ88" s="450">
        <f>IF(IFERROR(HLOOKUP($B88,$F33:$FS33,1,FALSE),0)=0,0,1)*AJ$62</f>
        <v>0</v>
      </c>
      <c r="AK88" s="450">
        <f>IF(IFERROR(HLOOKUP($B88,$F34:$FS34,1,FALSE),0)=0,0,1)*AK$62</f>
        <v>0</v>
      </c>
      <c r="AL88" s="450">
        <f>IF(IFERROR(HLOOKUP($B88,$F35:$FS35,1,FALSE),0)=0,0,1)*AL$62</f>
        <v>0</v>
      </c>
      <c r="AM88" s="450">
        <f>IF(IFERROR(HLOOKUP($B88,$F36:$FS36,1,FALSE),0)=0,0,1)*AM$62</f>
        <v>0</v>
      </c>
      <c r="AN88" s="450">
        <f>IF(IFERROR(HLOOKUP($B88,$F37:$FS37,1,FALSE),0)=0,0,1)*AN$62</f>
        <v>0</v>
      </c>
      <c r="AO88" s="450">
        <f>IF(IFERROR(HLOOKUP($B88,$F38:$FS38,1,FALSE),0)=0,0,1)*AO$62</f>
        <v>0</v>
      </c>
      <c r="AP88" s="450">
        <f>IF(IFERROR(HLOOKUP($B88,$F39:$FS39,1,FALSE),0)=0,0,1)*AP$62</f>
        <v>0</v>
      </c>
      <c r="AQ88" s="450">
        <f>IF(IFERROR(HLOOKUP($B88,$F40:$FS40,1,FALSE),0)=0,0,1)*AQ$62</f>
        <v>0</v>
      </c>
      <c r="AR88" s="450">
        <f>IF(IFERROR(HLOOKUP($B88,$F41:$FS41,1,FALSE),0)=0,0,1)*AR$62</f>
        <v>0</v>
      </c>
      <c r="AS88" s="450">
        <f>IF(IFERROR(HLOOKUP($B88,$F42:$FS42,1,FALSE),0)=0,0,1)*AS$62</f>
        <v>0</v>
      </c>
      <c r="AT88" s="450">
        <f>IF(IFERROR(HLOOKUP($B88,$F43:$FS43,1,FALSE),0)=0,0,1)*AT$62</f>
        <v>0</v>
      </c>
      <c r="AU88" s="450">
        <f>IF(IFERROR(HLOOKUP($B88,$F44:$FS44,1,FALSE),0)=0,0,1)*AU$62</f>
        <v>0</v>
      </c>
      <c r="AV88" s="450">
        <f>IF(IFERROR(HLOOKUP($B88,$F45:$FS45,1,FALSE),0)=0,0,1)*AV$62</f>
        <v>0</v>
      </c>
      <c r="AW88" s="450">
        <f>IF(IFERROR(HLOOKUP($B88,$F46:$FS46,1,FALSE),0)=0,0,1)*AW$62</f>
        <v>0</v>
      </c>
      <c r="AX88" s="450">
        <f>IF(IFERROR(HLOOKUP($B88,$F47:$FS47,1,FALSE),0)=0,0,1)*AX$62</f>
        <v>0</v>
      </c>
      <c r="AY88" s="450">
        <f>IF(IFERROR(HLOOKUP($B88,$F48:$FS48,1,FALSE),0)=0,0,1)*AY$62</f>
        <v>0</v>
      </c>
      <c r="AZ88" s="450">
        <f>IF(IFERROR(HLOOKUP($B88,$F49:$FS49,1,FALSE),0)=0,0,1)*AZ$62</f>
        <v>0</v>
      </c>
      <c r="BA88" s="450">
        <f>IF(IFERROR(HLOOKUP($B88,$F50:$FS50,1,FALSE),0)=0,0,1)*BA$62</f>
        <v>0</v>
      </c>
      <c r="BB88" s="450">
        <f>IF(IFERROR(HLOOKUP($B88,$F51:$FS51,1,FALSE),0)=0,0,1)*BB$62</f>
        <v>0</v>
      </c>
      <c r="BC88" s="450">
        <f>IF(IFERROR(HLOOKUP($B88,$F52:$FS52,1,FALSE),0)=0,0,1)*BC$62</f>
        <v>0</v>
      </c>
      <c r="BD88" s="450">
        <f>IF(IFERROR(HLOOKUP($B88,$F53:$FS53,1,FALSE),0)=0,0,1)*BD$62</f>
        <v>0</v>
      </c>
      <c r="BE88" s="450">
        <f>IF(IFERROR(HLOOKUP($B88,$F54:$FS54,1,FALSE),0)=0,0,1)*BE$62</f>
        <v>0</v>
      </c>
      <c r="BF88" s="450">
        <f>IF(IFERROR(HLOOKUP($B88,$F55:$FS55,1,FALSE),0)=0,0,1)*BF$62</f>
        <v>0</v>
      </c>
      <c r="BG88" s="450">
        <f>IF(IFERROR(HLOOKUP($B88,$F56:$FS56,1,FALSE),0)=0,0,1)*BG$62</f>
        <v>0</v>
      </c>
      <c r="BH88" s="450">
        <f>IF(IFERROR(HLOOKUP($B88,$F57:$FS57,1,FALSE),0)=0,0,1)*BH$62</f>
        <v>0</v>
      </c>
      <c r="BI88" s="450">
        <f>IF(IFERROR(HLOOKUP($B88,$F58:$FS58,1,FALSE),0)=0,0,1)*BI$62</f>
        <v>0</v>
      </c>
    </row>
    <row r="89" spans="1:61" ht="13">
      <c r="A89" s="609">
        <v>3</v>
      </c>
      <c r="B89" s="619" t="s">
        <v>665</v>
      </c>
      <c r="C89">
        <f t="shared" ca="1" si="0"/>
        <v>2.1799999999999997</v>
      </c>
      <c r="D89">
        <f t="shared" si="1"/>
        <v>3</v>
      </c>
      <c r="E89" s="450">
        <f>IF(IFERROR(HLOOKUP($B89,$F2:$FS2,1,FALSE),0)=0,0,1)*E$62</f>
        <v>0</v>
      </c>
      <c r="F89" s="450">
        <f>IF(IFERROR(HLOOKUP($B89,$F3:$FS3,1,FALSE),0)=0,0,1)*F$62</f>
        <v>0.18</v>
      </c>
      <c r="G89" s="450">
        <f>IF(IFERROR(HLOOKUP($B89,$F4:$FS4,1,FALSE),0)=0,0,1)*G$62</f>
        <v>0</v>
      </c>
      <c r="H89" s="450">
        <f>IF(IFERROR(HLOOKUP($B89,$F5:$FS5,1,FALSE),0)=0,0,1)*H$62</f>
        <v>0</v>
      </c>
      <c r="I89" s="450">
        <f ca="1">IF(IFERROR(HLOOKUP($B89,$F6:$FS6,1,FALSE),0)=0,0,1)*I$62</f>
        <v>0</v>
      </c>
      <c r="J89" s="450">
        <f>IF(IFERROR(HLOOKUP($B89,$F7:$FS7,1,FALSE),0)=0,0,1)*J$62</f>
        <v>0</v>
      </c>
      <c r="K89" s="450">
        <f>IF(IFERROR(HLOOKUP($B89,$F8:$FS8,1,FALSE),0)=0,0,1)*K$62</f>
        <v>0</v>
      </c>
      <c r="L89" s="450">
        <f>IF(IFERROR(HLOOKUP($B89,$F9:$FS9,1,FALSE),0)=0,0,1)*L$62</f>
        <v>0</v>
      </c>
      <c r="M89" s="450">
        <f>IF(IFERROR(HLOOKUP($B89,$F10:$FS10,1,FALSE),0)=0,0,1)*M$62</f>
        <v>0</v>
      </c>
      <c r="N89" s="450">
        <f>IF(IFERROR(HLOOKUP($B89,$F11:$FS11,1,FALSE),0)=0,0,1)*N$62</f>
        <v>0</v>
      </c>
      <c r="O89" s="450">
        <f>IF(IFERROR(HLOOKUP($B89,$F12:$FS12,1,FALSE),0)=0,0,1)*O$62</f>
        <v>0</v>
      </c>
      <c r="P89" s="450">
        <f>IF(IFERROR(HLOOKUP($B89,$F13:$FS13,1,FALSE),0)=0,0,1)*P$62</f>
        <v>0</v>
      </c>
      <c r="Q89" s="450">
        <f>IF(IFERROR(HLOOKUP($B89,$F14:$FS14,1,FALSE),0)=0,0,1)*Q$62</f>
        <v>0</v>
      </c>
      <c r="R89" s="450">
        <f>IF(IFERROR(HLOOKUP($B89,$F15:$FS15,1,FALSE),0)=0,0,1)*R$62</f>
        <v>0</v>
      </c>
      <c r="S89" s="450">
        <f>IF(IFERROR(HLOOKUP($B89,$F16:$FS16,1,FALSE),0)=0,0,1)*S$62</f>
        <v>0</v>
      </c>
      <c r="T89" s="450">
        <f>IF(IFERROR(HLOOKUP($B89,$F17:$FS17,1,FALSE),0)=0,0,1)*T$62</f>
        <v>0</v>
      </c>
      <c r="U89" s="450">
        <f>IF(IFERROR(HLOOKUP($B89,$F18:$FS18,1,FALSE),0)=0,0,1)*U$62</f>
        <v>0</v>
      </c>
      <c r="V89" s="450">
        <f>IF(IFERROR(HLOOKUP($B89,$F19:$FS19,1,FALSE),0)=0,0,1)*V$62</f>
        <v>0</v>
      </c>
      <c r="W89" s="450">
        <f>IF(IFERROR(HLOOKUP($B89,$F20:$FS20,1,FALSE),0)=0,0,1)*W$62</f>
        <v>0</v>
      </c>
      <c r="X89" s="450">
        <f>IF(IFERROR(HLOOKUP($B89,$F21:$FS21,1,FALSE),0)=0,0,1)*X$62</f>
        <v>0</v>
      </c>
      <c r="Y89" s="450">
        <f>IF(IFERROR(HLOOKUP($B89,$F22:$FS22,1,FALSE),0)=0,0,1)*Y$62</f>
        <v>0</v>
      </c>
      <c r="Z89" s="450">
        <f>IF(IFERROR(HLOOKUP($B89,$F23:$FS23,1,FALSE),0)=0,0,1)*Z$62</f>
        <v>1</v>
      </c>
      <c r="AA89" s="450">
        <f>IF(IFERROR(HLOOKUP($B89,$F24:$FS24,1,FALSE),0)=0,0,1)*AA$62</f>
        <v>1</v>
      </c>
      <c r="AB89" s="450">
        <f>IF(IFERROR(HLOOKUP($B89,$F25:$FS25,1,FALSE),0)=0,0,1)*AB$62</f>
        <v>0</v>
      </c>
      <c r="AC89" s="450">
        <f>IF(IFERROR(HLOOKUP($B89,$F26:$FS26,1,FALSE),0)=0,0,1)*AC$62</f>
        <v>0</v>
      </c>
      <c r="AD89" s="450">
        <f>IF(IFERROR(HLOOKUP($B89,$F27:$FS27,1,FALSE),0)=0,0,1)*AD$62</f>
        <v>0</v>
      </c>
      <c r="AE89" s="450">
        <f>IF(IFERROR(HLOOKUP($B89,$F28:$FS28,1,FALSE),0)=0,0,1)*AE$62</f>
        <v>0</v>
      </c>
      <c r="AF89" s="450">
        <f>IF(IFERROR(HLOOKUP($B89,$F29:$FS29,1,FALSE),0)=0,0,1)*AF$62</f>
        <v>0</v>
      </c>
      <c r="AG89" s="450">
        <f>IF(IFERROR(HLOOKUP($B89,$F30:$FS30,1,FALSE),0)=0,0,1)*AG$62</f>
        <v>0</v>
      </c>
      <c r="AH89" s="450">
        <f>IF(IFERROR(HLOOKUP($B89,$F31:$FS31,1,FALSE),0)=0,0,1)*AH$62</f>
        <v>0</v>
      </c>
      <c r="AI89" s="450">
        <f>IF(IFERROR(HLOOKUP($B89,$F32:$FS32,1,FALSE),0)=0,0,1)*AI$62</f>
        <v>0</v>
      </c>
      <c r="AJ89" s="450">
        <f>IF(IFERROR(HLOOKUP($B89,$F33:$FS33,1,FALSE),0)=0,0,1)*AJ$62</f>
        <v>0</v>
      </c>
      <c r="AK89" s="450">
        <f>IF(IFERROR(HLOOKUP($B89,$F34:$FS34,1,FALSE),0)=0,0,1)*AK$62</f>
        <v>0</v>
      </c>
      <c r="AL89" s="450">
        <f>IF(IFERROR(HLOOKUP($B89,$F35:$FS35,1,FALSE),0)=0,0,1)*AL$62</f>
        <v>0</v>
      </c>
      <c r="AM89" s="450">
        <f>IF(IFERROR(HLOOKUP($B89,$F36:$FS36,1,FALSE),0)=0,0,1)*AM$62</f>
        <v>0</v>
      </c>
      <c r="AN89" s="450">
        <f>IF(IFERROR(HLOOKUP($B89,$F37:$FS37,1,FALSE),0)=0,0,1)*AN$62</f>
        <v>0</v>
      </c>
      <c r="AO89" s="450">
        <f>IF(IFERROR(HLOOKUP($B89,$F38:$FS38,1,FALSE),0)=0,0,1)*AO$62</f>
        <v>0</v>
      </c>
      <c r="AP89" s="450">
        <f>IF(IFERROR(HLOOKUP($B89,$F39:$FS39,1,FALSE),0)=0,0,1)*AP$62</f>
        <v>0</v>
      </c>
      <c r="AQ89" s="450">
        <f>IF(IFERROR(HLOOKUP($B89,$F40:$FS40,1,FALSE),0)=0,0,1)*AQ$62</f>
        <v>0</v>
      </c>
      <c r="AR89" s="450">
        <f>IF(IFERROR(HLOOKUP($B89,$F41:$FS41,1,FALSE),0)=0,0,1)*AR$62</f>
        <v>0</v>
      </c>
      <c r="AS89" s="450">
        <f>IF(IFERROR(HLOOKUP($B89,$F42:$FS42,1,FALSE),0)=0,0,1)*AS$62</f>
        <v>0</v>
      </c>
      <c r="AT89" s="450">
        <f>IF(IFERROR(HLOOKUP($B89,$F43:$FS43,1,FALSE),0)=0,0,1)*AT$62</f>
        <v>0</v>
      </c>
      <c r="AU89" s="450">
        <f>IF(IFERROR(HLOOKUP($B89,$F44:$FS44,1,FALSE),0)=0,0,1)*AU$62</f>
        <v>0</v>
      </c>
      <c r="AV89" s="450">
        <f>IF(IFERROR(HLOOKUP($B89,$F45:$FS45,1,FALSE),0)=0,0,1)*AV$62</f>
        <v>0</v>
      </c>
      <c r="AW89" s="450">
        <f>IF(IFERROR(HLOOKUP($B89,$F46:$FS46,1,FALSE),0)=0,0,1)*AW$62</f>
        <v>0</v>
      </c>
      <c r="AX89" s="450">
        <f>IF(IFERROR(HLOOKUP($B89,$F47:$FS47,1,FALSE),0)=0,0,1)*AX$62</f>
        <v>0</v>
      </c>
      <c r="AY89" s="450">
        <f>IF(IFERROR(HLOOKUP($B89,$F48:$FS48,1,FALSE),0)=0,0,1)*AY$62</f>
        <v>0</v>
      </c>
      <c r="AZ89" s="450">
        <f>IF(IFERROR(HLOOKUP($B89,$F49:$FS49,1,FALSE),0)=0,0,1)*AZ$62</f>
        <v>0</v>
      </c>
      <c r="BA89" s="450">
        <f>IF(IFERROR(HLOOKUP($B89,$F50:$FS50,1,FALSE),0)=0,0,1)*BA$62</f>
        <v>0</v>
      </c>
      <c r="BB89" s="450">
        <f>IF(IFERROR(HLOOKUP($B89,$F51:$FS51,1,FALSE),0)=0,0,1)*BB$62</f>
        <v>0</v>
      </c>
      <c r="BC89" s="450">
        <f>IF(IFERROR(HLOOKUP($B89,$F52:$FS52,1,FALSE),0)=0,0,1)*BC$62</f>
        <v>0</v>
      </c>
      <c r="BD89" s="450">
        <f>IF(IFERROR(HLOOKUP($B89,$F53:$FS53,1,FALSE),0)=0,0,1)*BD$62</f>
        <v>0</v>
      </c>
      <c r="BE89" s="450">
        <f>IF(IFERROR(HLOOKUP($B89,$F54:$FS54,1,FALSE),0)=0,0,1)*BE$62</f>
        <v>0</v>
      </c>
      <c r="BF89" s="450">
        <f>IF(IFERROR(HLOOKUP($B89,$F55:$FS55,1,FALSE),0)=0,0,1)*BF$62</f>
        <v>0</v>
      </c>
      <c r="BG89" s="450">
        <f>IF(IFERROR(HLOOKUP($B89,$F56:$FS56,1,FALSE),0)=0,0,1)*BG$62</f>
        <v>0</v>
      </c>
      <c r="BH89" s="450">
        <f>IF(IFERROR(HLOOKUP($B89,$F57:$FS57,1,FALSE),0)=0,0,1)*BH$62</f>
        <v>0</v>
      </c>
      <c r="BI89" s="450">
        <f>IF(IFERROR(HLOOKUP($B89,$F58:$FS58,1,FALSE),0)=0,0,1)*BI$62</f>
        <v>0</v>
      </c>
    </row>
    <row r="90" spans="1:61" ht="13">
      <c r="A90" s="609">
        <v>3</v>
      </c>
      <c r="B90" s="619" t="s">
        <v>666</v>
      </c>
      <c r="C90">
        <f t="shared" ca="1" si="0"/>
        <v>0.18</v>
      </c>
      <c r="D90">
        <f t="shared" si="1"/>
        <v>1</v>
      </c>
      <c r="E90" s="450">
        <f>IF(IFERROR(HLOOKUP($B90,$F2:$FS2,1,FALSE),0)=0,0,1)*E$62</f>
        <v>0</v>
      </c>
      <c r="F90" s="450">
        <f>IF(IFERROR(HLOOKUP($B90,$F3:$FS3,1,FALSE),0)=0,0,1)*F$62</f>
        <v>0.18</v>
      </c>
      <c r="G90" s="450">
        <f>IF(IFERROR(HLOOKUP($B90,$F4:$FS4,1,FALSE),0)=0,0,1)*G$62</f>
        <v>0</v>
      </c>
      <c r="H90" s="450">
        <f>IF(IFERROR(HLOOKUP($B90,$F5:$FS5,1,FALSE),0)=0,0,1)*H$62</f>
        <v>0</v>
      </c>
      <c r="I90" s="450">
        <f ca="1">IF(IFERROR(HLOOKUP($B90,$F6:$FS6,1,FALSE),0)=0,0,1)*I$62</f>
        <v>0</v>
      </c>
      <c r="J90" s="450">
        <f>IF(IFERROR(HLOOKUP($B90,$F7:$FS7,1,FALSE),0)=0,0,1)*J$62</f>
        <v>0</v>
      </c>
      <c r="K90" s="450">
        <f>IF(IFERROR(HLOOKUP($B90,$F8:$FS8,1,FALSE),0)=0,0,1)*K$62</f>
        <v>0</v>
      </c>
      <c r="L90" s="450">
        <f>IF(IFERROR(HLOOKUP($B90,$F9:$FS9,1,FALSE),0)=0,0,1)*L$62</f>
        <v>0</v>
      </c>
      <c r="M90" s="450">
        <f>IF(IFERROR(HLOOKUP($B90,$F10:$FS10,1,FALSE),0)=0,0,1)*M$62</f>
        <v>0</v>
      </c>
      <c r="N90" s="450">
        <f>IF(IFERROR(HLOOKUP($B90,$F11:$FS11,1,FALSE),0)=0,0,1)*N$62</f>
        <v>0</v>
      </c>
      <c r="O90" s="450">
        <f>IF(IFERROR(HLOOKUP($B90,$F12:$FS12,1,FALSE),0)=0,0,1)*O$62</f>
        <v>0</v>
      </c>
      <c r="P90" s="450">
        <f>IF(IFERROR(HLOOKUP($B90,$F13:$FS13,1,FALSE),0)=0,0,1)*P$62</f>
        <v>0</v>
      </c>
      <c r="Q90" s="450">
        <f>IF(IFERROR(HLOOKUP($B90,$F14:$FS14,1,FALSE),0)=0,0,1)*Q$62</f>
        <v>0</v>
      </c>
      <c r="R90" s="450">
        <f>IF(IFERROR(HLOOKUP($B90,$F15:$FS15,1,FALSE),0)=0,0,1)*R$62</f>
        <v>0</v>
      </c>
      <c r="S90" s="450">
        <f>IF(IFERROR(HLOOKUP($B90,$F16:$FS16,1,FALSE),0)=0,0,1)*S$62</f>
        <v>0</v>
      </c>
      <c r="T90" s="450">
        <f>IF(IFERROR(HLOOKUP($B90,$F17:$FS17,1,FALSE),0)=0,0,1)*T$62</f>
        <v>0</v>
      </c>
      <c r="U90" s="450">
        <f>IF(IFERROR(HLOOKUP($B90,$F18:$FS18,1,FALSE),0)=0,0,1)*U$62</f>
        <v>0</v>
      </c>
      <c r="V90" s="450">
        <f>IF(IFERROR(HLOOKUP($B90,$F19:$FS19,1,FALSE),0)=0,0,1)*V$62</f>
        <v>0</v>
      </c>
      <c r="W90" s="450">
        <f>IF(IFERROR(HLOOKUP($B90,$F20:$FS20,1,FALSE),0)=0,0,1)*W$62</f>
        <v>0</v>
      </c>
      <c r="X90" s="450">
        <f>IF(IFERROR(HLOOKUP($B90,$F21:$FS21,1,FALSE),0)=0,0,1)*X$62</f>
        <v>0</v>
      </c>
      <c r="Y90" s="450">
        <f>IF(IFERROR(HLOOKUP($B90,$F22:$FS22,1,FALSE),0)=0,0,1)*Y$62</f>
        <v>0</v>
      </c>
      <c r="Z90" s="450">
        <f>IF(IFERROR(HLOOKUP($B90,$F23:$FS23,1,FALSE),0)=0,0,1)*Z$62</f>
        <v>0</v>
      </c>
      <c r="AA90" s="450">
        <f>IF(IFERROR(HLOOKUP($B90,$F24:$FS24,1,FALSE),0)=0,0,1)*AA$62</f>
        <v>0</v>
      </c>
      <c r="AB90" s="450">
        <f>IF(IFERROR(HLOOKUP($B90,$F25:$FS25,1,FALSE),0)=0,0,1)*AB$62</f>
        <v>0</v>
      </c>
      <c r="AC90" s="450">
        <f>IF(IFERROR(HLOOKUP($B90,$F26:$FS26,1,FALSE),0)=0,0,1)*AC$62</f>
        <v>0</v>
      </c>
      <c r="AD90" s="450">
        <f>IF(IFERROR(HLOOKUP($B90,$F27:$FS27,1,FALSE),0)=0,0,1)*AD$62</f>
        <v>0</v>
      </c>
      <c r="AE90" s="450">
        <f>IF(IFERROR(HLOOKUP($B90,$F28:$FS28,1,FALSE),0)=0,0,1)*AE$62</f>
        <v>0</v>
      </c>
      <c r="AF90" s="450">
        <f>IF(IFERROR(HLOOKUP($B90,$F29:$FS29,1,FALSE),0)=0,0,1)*AF$62</f>
        <v>0</v>
      </c>
      <c r="AG90" s="450">
        <f>IF(IFERROR(HLOOKUP($B90,$F30:$FS30,1,FALSE),0)=0,0,1)*AG$62</f>
        <v>0</v>
      </c>
      <c r="AH90" s="450">
        <f>IF(IFERROR(HLOOKUP($B90,$F31:$FS31,1,FALSE),0)=0,0,1)*AH$62</f>
        <v>0</v>
      </c>
      <c r="AI90" s="450">
        <f>IF(IFERROR(HLOOKUP($B90,$F32:$FS32,1,FALSE),0)=0,0,1)*AI$62</f>
        <v>0</v>
      </c>
      <c r="AJ90" s="450">
        <f>IF(IFERROR(HLOOKUP($B90,$F33:$FS33,1,FALSE),0)=0,0,1)*AJ$62</f>
        <v>0</v>
      </c>
      <c r="AK90" s="450">
        <f>IF(IFERROR(HLOOKUP($B90,$F34:$FS34,1,FALSE),0)=0,0,1)*AK$62</f>
        <v>0</v>
      </c>
      <c r="AL90" s="450">
        <f>IF(IFERROR(HLOOKUP($B90,$F35:$FS35,1,FALSE),0)=0,0,1)*AL$62</f>
        <v>0</v>
      </c>
      <c r="AM90" s="450">
        <f>IF(IFERROR(HLOOKUP($B90,$F36:$FS36,1,FALSE),0)=0,0,1)*AM$62</f>
        <v>0</v>
      </c>
      <c r="AN90" s="450">
        <f>IF(IFERROR(HLOOKUP($B90,$F37:$FS37,1,FALSE),0)=0,0,1)*AN$62</f>
        <v>0</v>
      </c>
      <c r="AO90" s="450">
        <f>IF(IFERROR(HLOOKUP($B90,$F38:$FS38,1,FALSE),0)=0,0,1)*AO$62</f>
        <v>0</v>
      </c>
      <c r="AP90" s="450">
        <f>IF(IFERROR(HLOOKUP($B90,$F39:$FS39,1,FALSE),0)=0,0,1)*AP$62</f>
        <v>0</v>
      </c>
      <c r="AQ90" s="450">
        <f>IF(IFERROR(HLOOKUP($B90,$F40:$FS40,1,FALSE),0)=0,0,1)*AQ$62</f>
        <v>0</v>
      </c>
      <c r="AR90" s="450">
        <f>IF(IFERROR(HLOOKUP($B90,$F41:$FS41,1,FALSE),0)=0,0,1)*AR$62</f>
        <v>0</v>
      </c>
      <c r="AS90" s="450">
        <f>IF(IFERROR(HLOOKUP($B90,$F42:$FS42,1,FALSE),0)=0,0,1)*AS$62</f>
        <v>0</v>
      </c>
      <c r="AT90" s="450">
        <f>IF(IFERROR(HLOOKUP($B90,$F43:$FS43,1,FALSE),0)=0,0,1)*AT$62</f>
        <v>0</v>
      </c>
      <c r="AU90" s="450">
        <f>IF(IFERROR(HLOOKUP($B90,$F44:$FS44,1,FALSE),0)=0,0,1)*AU$62</f>
        <v>0</v>
      </c>
      <c r="AV90" s="450">
        <f>IF(IFERROR(HLOOKUP($B90,$F45:$FS45,1,FALSE),0)=0,0,1)*AV$62</f>
        <v>0</v>
      </c>
      <c r="AW90" s="450">
        <f>IF(IFERROR(HLOOKUP($B90,$F46:$FS46,1,FALSE),0)=0,0,1)*AW$62</f>
        <v>0</v>
      </c>
      <c r="AX90" s="450">
        <f>IF(IFERROR(HLOOKUP($B90,$F47:$FS47,1,FALSE),0)=0,0,1)*AX$62</f>
        <v>0</v>
      </c>
      <c r="AY90" s="450">
        <f>IF(IFERROR(HLOOKUP($B90,$F48:$FS48,1,FALSE),0)=0,0,1)*AY$62</f>
        <v>0</v>
      </c>
      <c r="AZ90" s="450">
        <f>IF(IFERROR(HLOOKUP($B90,$F49:$FS49,1,FALSE),0)=0,0,1)*AZ$62</f>
        <v>0</v>
      </c>
      <c r="BA90" s="450">
        <f>IF(IFERROR(HLOOKUP($B90,$F50:$FS50,1,FALSE),0)=0,0,1)*BA$62</f>
        <v>0</v>
      </c>
      <c r="BB90" s="450">
        <f>IF(IFERROR(HLOOKUP($B90,$F51:$FS51,1,FALSE),0)=0,0,1)*BB$62</f>
        <v>0</v>
      </c>
      <c r="BC90" s="450">
        <f>IF(IFERROR(HLOOKUP($B90,$F52:$FS52,1,FALSE),0)=0,0,1)*BC$62</f>
        <v>0</v>
      </c>
      <c r="BD90" s="450">
        <f>IF(IFERROR(HLOOKUP($B90,$F53:$FS53,1,FALSE),0)=0,0,1)*BD$62</f>
        <v>0</v>
      </c>
      <c r="BE90" s="450">
        <f>IF(IFERROR(HLOOKUP($B90,$F54:$FS54,1,FALSE),0)=0,0,1)*BE$62</f>
        <v>0</v>
      </c>
      <c r="BF90" s="450">
        <f>IF(IFERROR(HLOOKUP($B90,$F55:$FS55,1,FALSE),0)=0,0,1)*BF$62</f>
        <v>0</v>
      </c>
      <c r="BG90" s="450">
        <f>IF(IFERROR(HLOOKUP($B90,$F56:$FS56,1,FALSE),0)=0,0,1)*BG$62</f>
        <v>0</v>
      </c>
      <c r="BH90" s="450">
        <f>IF(IFERROR(HLOOKUP($B90,$F57:$FS57,1,FALSE),0)=0,0,1)*BH$62</f>
        <v>0</v>
      </c>
      <c r="BI90" s="450">
        <f>IF(IFERROR(HLOOKUP($B90,$F58:$FS58,1,FALSE),0)=0,0,1)*BI$62</f>
        <v>0</v>
      </c>
    </row>
    <row r="91" spans="1:61" ht="13">
      <c r="A91" s="609">
        <v>3</v>
      </c>
      <c r="B91" s="619" t="s">
        <v>667</v>
      </c>
      <c r="C91">
        <f t="shared" ca="1" si="0"/>
        <v>0.18</v>
      </c>
      <c r="D91">
        <f t="shared" si="1"/>
        <v>1</v>
      </c>
      <c r="E91" s="450">
        <f>IF(IFERROR(HLOOKUP($B91,$F2:$FS2,1,FALSE),0)=0,0,1)*E$62</f>
        <v>0</v>
      </c>
      <c r="F91" s="450">
        <f>IF(IFERROR(HLOOKUP($B91,$F3:$FS3,1,FALSE),0)=0,0,1)*F$62</f>
        <v>0.18</v>
      </c>
      <c r="G91" s="450">
        <f>IF(IFERROR(HLOOKUP($B91,$F4:$FS4,1,FALSE),0)=0,0,1)*G$62</f>
        <v>0</v>
      </c>
      <c r="H91" s="450">
        <f>IF(IFERROR(HLOOKUP($B91,$F5:$FS5,1,FALSE),0)=0,0,1)*H$62</f>
        <v>0</v>
      </c>
      <c r="I91" s="450">
        <f ca="1">IF(IFERROR(HLOOKUP($B91,$F6:$FS6,1,FALSE),0)=0,0,1)*I$62</f>
        <v>0</v>
      </c>
      <c r="J91" s="450">
        <f>IF(IFERROR(HLOOKUP($B91,$F7:$FS7,1,FALSE),0)=0,0,1)*J$62</f>
        <v>0</v>
      </c>
      <c r="K91" s="450">
        <f>IF(IFERROR(HLOOKUP($B91,$F8:$FS8,1,FALSE),0)=0,0,1)*K$62</f>
        <v>0</v>
      </c>
      <c r="L91" s="450">
        <f>IF(IFERROR(HLOOKUP($B91,$F9:$FS9,1,FALSE),0)=0,0,1)*L$62</f>
        <v>0</v>
      </c>
      <c r="M91" s="450">
        <f>IF(IFERROR(HLOOKUP($B91,$F10:$FS10,1,FALSE),0)=0,0,1)*M$62</f>
        <v>0</v>
      </c>
      <c r="N91" s="450">
        <f>IF(IFERROR(HLOOKUP($B91,$F11:$FS11,1,FALSE),0)=0,0,1)*N$62</f>
        <v>0</v>
      </c>
      <c r="O91" s="450">
        <f>IF(IFERROR(HLOOKUP($B91,$F12:$FS12,1,FALSE),0)=0,0,1)*O$62</f>
        <v>0</v>
      </c>
      <c r="P91" s="450">
        <f>IF(IFERROR(HLOOKUP($B91,$F13:$FS13,1,FALSE),0)=0,0,1)*P$62</f>
        <v>0</v>
      </c>
      <c r="Q91" s="450">
        <f>IF(IFERROR(HLOOKUP($B91,$F14:$FS14,1,FALSE),0)=0,0,1)*Q$62</f>
        <v>0</v>
      </c>
      <c r="R91" s="450">
        <f>IF(IFERROR(HLOOKUP($B91,$F15:$FS15,1,FALSE),0)=0,0,1)*R$62</f>
        <v>0</v>
      </c>
      <c r="S91" s="450">
        <f>IF(IFERROR(HLOOKUP($B91,$F16:$FS16,1,FALSE),0)=0,0,1)*S$62</f>
        <v>0</v>
      </c>
      <c r="T91" s="450">
        <f>IF(IFERROR(HLOOKUP($B91,$F17:$FS17,1,FALSE),0)=0,0,1)*T$62</f>
        <v>0</v>
      </c>
      <c r="U91" s="450">
        <f>IF(IFERROR(HLOOKUP($B91,$F18:$FS18,1,FALSE),0)=0,0,1)*U$62</f>
        <v>0</v>
      </c>
      <c r="V91" s="450">
        <f>IF(IFERROR(HLOOKUP($B91,$F19:$FS19,1,FALSE),0)=0,0,1)*V$62</f>
        <v>0</v>
      </c>
      <c r="W91" s="450">
        <f>IF(IFERROR(HLOOKUP($B91,$F20:$FS20,1,FALSE),0)=0,0,1)*W$62</f>
        <v>0</v>
      </c>
      <c r="X91" s="450">
        <f>IF(IFERROR(HLOOKUP($B91,$F21:$FS21,1,FALSE),0)=0,0,1)*X$62</f>
        <v>0</v>
      </c>
      <c r="Y91" s="450">
        <f>IF(IFERROR(HLOOKUP($B91,$F22:$FS22,1,FALSE),0)=0,0,1)*Y$62</f>
        <v>0</v>
      </c>
      <c r="Z91" s="450">
        <f>IF(IFERROR(HLOOKUP($B91,$F23:$FS23,1,FALSE),0)=0,0,1)*Z$62</f>
        <v>0</v>
      </c>
      <c r="AA91" s="450">
        <f>IF(IFERROR(HLOOKUP($B91,$F24:$FS24,1,FALSE),0)=0,0,1)*AA$62</f>
        <v>0</v>
      </c>
      <c r="AB91" s="450">
        <f>IF(IFERROR(HLOOKUP($B91,$F25:$FS25,1,FALSE),0)=0,0,1)*AB$62</f>
        <v>0</v>
      </c>
      <c r="AC91" s="450">
        <f>IF(IFERROR(HLOOKUP($B91,$F26:$FS26,1,FALSE),0)=0,0,1)*AC$62</f>
        <v>0</v>
      </c>
      <c r="AD91" s="450">
        <f>IF(IFERROR(HLOOKUP($B91,$F27:$FS27,1,FALSE),0)=0,0,1)*AD$62</f>
        <v>0</v>
      </c>
      <c r="AE91" s="450">
        <f>IF(IFERROR(HLOOKUP($B91,$F28:$FS28,1,FALSE),0)=0,0,1)*AE$62</f>
        <v>0</v>
      </c>
      <c r="AF91" s="450">
        <f>IF(IFERROR(HLOOKUP($B91,$F29:$FS29,1,FALSE),0)=0,0,1)*AF$62</f>
        <v>0</v>
      </c>
      <c r="AG91" s="450">
        <f>IF(IFERROR(HLOOKUP($B91,$F30:$FS30,1,FALSE),0)=0,0,1)*AG$62</f>
        <v>0</v>
      </c>
      <c r="AH91" s="450">
        <f>IF(IFERROR(HLOOKUP($B91,$F31:$FS31,1,FALSE),0)=0,0,1)*AH$62</f>
        <v>0</v>
      </c>
      <c r="AI91" s="450">
        <f>IF(IFERROR(HLOOKUP($B91,$F32:$FS32,1,FALSE),0)=0,0,1)*AI$62</f>
        <v>0</v>
      </c>
      <c r="AJ91" s="450">
        <f>IF(IFERROR(HLOOKUP($B91,$F33:$FS33,1,FALSE),0)=0,0,1)*AJ$62</f>
        <v>0</v>
      </c>
      <c r="AK91" s="450">
        <f>IF(IFERROR(HLOOKUP($B91,$F34:$FS34,1,FALSE),0)=0,0,1)*AK$62</f>
        <v>0</v>
      </c>
      <c r="AL91" s="450">
        <f>IF(IFERROR(HLOOKUP($B91,$F35:$FS35,1,FALSE),0)=0,0,1)*AL$62</f>
        <v>0</v>
      </c>
      <c r="AM91" s="450">
        <f>IF(IFERROR(HLOOKUP($B91,$F36:$FS36,1,FALSE),0)=0,0,1)*AM$62</f>
        <v>0</v>
      </c>
      <c r="AN91" s="450">
        <f>IF(IFERROR(HLOOKUP($B91,$F37:$FS37,1,FALSE),0)=0,0,1)*AN$62</f>
        <v>0</v>
      </c>
      <c r="AO91" s="450">
        <f>IF(IFERROR(HLOOKUP($B91,$F38:$FS38,1,FALSE),0)=0,0,1)*AO$62</f>
        <v>0</v>
      </c>
      <c r="AP91" s="450">
        <f>IF(IFERROR(HLOOKUP($B91,$F39:$FS39,1,FALSE),0)=0,0,1)*AP$62</f>
        <v>0</v>
      </c>
      <c r="AQ91" s="450">
        <f>IF(IFERROR(HLOOKUP($B91,$F40:$FS40,1,FALSE),0)=0,0,1)*AQ$62</f>
        <v>0</v>
      </c>
      <c r="AR91" s="450">
        <f>IF(IFERROR(HLOOKUP($B91,$F41:$FS41,1,FALSE),0)=0,0,1)*AR$62</f>
        <v>0</v>
      </c>
      <c r="AS91" s="450">
        <f>IF(IFERROR(HLOOKUP($B91,$F42:$FS42,1,FALSE),0)=0,0,1)*AS$62</f>
        <v>0</v>
      </c>
      <c r="AT91" s="450">
        <f>IF(IFERROR(HLOOKUP($B91,$F43:$FS43,1,FALSE),0)=0,0,1)*AT$62</f>
        <v>0</v>
      </c>
      <c r="AU91" s="450">
        <f>IF(IFERROR(HLOOKUP($B91,$F44:$FS44,1,FALSE),0)=0,0,1)*AU$62</f>
        <v>0</v>
      </c>
      <c r="AV91" s="450">
        <f>IF(IFERROR(HLOOKUP($B91,$F45:$FS45,1,FALSE),0)=0,0,1)*AV$62</f>
        <v>0</v>
      </c>
      <c r="AW91" s="450">
        <f>IF(IFERROR(HLOOKUP($B91,$F46:$FS46,1,FALSE),0)=0,0,1)*AW$62</f>
        <v>0</v>
      </c>
      <c r="AX91" s="450">
        <f>IF(IFERROR(HLOOKUP($B91,$F47:$FS47,1,FALSE),0)=0,0,1)*AX$62</f>
        <v>0</v>
      </c>
      <c r="AY91" s="450">
        <f>IF(IFERROR(HLOOKUP($B91,$F48:$FS48,1,FALSE),0)=0,0,1)*AY$62</f>
        <v>0</v>
      </c>
      <c r="AZ91" s="450">
        <f>IF(IFERROR(HLOOKUP($B91,$F49:$FS49,1,FALSE),0)=0,0,1)*AZ$62</f>
        <v>0</v>
      </c>
      <c r="BA91" s="450">
        <f>IF(IFERROR(HLOOKUP($B91,$F50:$FS50,1,FALSE),0)=0,0,1)*BA$62</f>
        <v>0</v>
      </c>
      <c r="BB91" s="450">
        <f>IF(IFERROR(HLOOKUP($B91,$F51:$FS51,1,FALSE),0)=0,0,1)*BB$62</f>
        <v>0</v>
      </c>
      <c r="BC91" s="450">
        <f>IF(IFERROR(HLOOKUP($B91,$F52:$FS52,1,FALSE),0)=0,0,1)*BC$62</f>
        <v>0</v>
      </c>
      <c r="BD91" s="450">
        <f>IF(IFERROR(HLOOKUP($B91,$F53:$FS53,1,FALSE),0)=0,0,1)*BD$62</f>
        <v>0</v>
      </c>
      <c r="BE91" s="450">
        <f>IF(IFERROR(HLOOKUP($B91,$F54:$FS54,1,FALSE),0)=0,0,1)*BE$62</f>
        <v>0</v>
      </c>
      <c r="BF91" s="450">
        <f>IF(IFERROR(HLOOKUP($B91,$F55:$FS55,1,FALSE),0)=0,0,1)*BF$62</f>
        <v>0</v>
      </c>
      <c r="BG91" s="450">
        <f>IF(IFERROR(HLOOKUP($B91,$F56:$FS56,1,FALSE),0)=0,0,1)*BG$62</f>
        <v>0</v>
      </c>
      <c r="BH91" s="450">
        <f>IF(IFERROR(HLOOKUP($B91,$F57:$FS57,1,FALSE),0)=0,0,1)*BH$62</f>
        <v>0</v>
      </c>
      <c r="BI91" s="450">
        <f>IF(IFERROR(HLOOKUP($B91,$F58:$FS58,1,FALSE),0)=0,0,1)*BI$62</f>
        <v>0</v>
      </c>
    </row>
    <row r="92" spans="1:61" ht="13">
      <c r="A92" s="609">
        <v>4</v>
      </c>
      <c r="B92" s="619" t="s">
        <v>668</v>
      </c>
      <c r="C92">
        <f t="shared" ca="1" si="0"/>
        <v>1.18</v>
      </c>
      <c r="D92">
        <f t="shared" si="1"/>
        <v>2</v>
      </c>
      <c r="E92" s="450">
        <f>IF(IFERROR(HLOOKUP($B92,$F2:$FS2,1,FALSE),0)=0,0,1)*E$62</f>
        <v>0</v>
      </c>
      <c r="F92" s="450">
        <f>IF(IFERROR(HLOOKUP($B92,$F3:$FS3,1,FALSE),0)=0,0,1)*F$62</f>
        <v>0.18</v>
      </c>
      <c r="G92" s="450">
        <f>IF(IFERROR(HLOOKUP($B92,$F4:$FS4,1,FALSE),0)=0,0,1)*G$62</f>
        <v>1</v>
      </c>
      <c r="H92" s="450">
        <f>IF(IFERROR(HLOOKUP($B92,$F5:$FS5,1,FALSE),0)=0,0,1)*H$62</f>
        <v>0</v>
      </c>
      <c r="I92" s="450">
        <f ca="1">IF(IFERROR(HLOOKUP($B92,$F6:$FS6,1,FALSE),0)=0,0,1)*I$62</f>
        <v>0</v>
      </c>
      <c r="J92" s="450">
        <f>IF(IFERROR(HLOOKUP($B92,$F7:$FS7,1,FALSE),0)=0,0,1)*J$62</f>
        <v>0</v>
      </c>
      <c r="K92" s="450">
        <f>IF(IFERROR(HLOOKUP($B92,$F8:$FS8,1,FALSE),0)=0,0,1)*K$62</f>
        <v>0</v>
      </c>
      <c r="L92" s="450">
        <f>IF(IFERROR(HLOOKUP($B92,$F9:$FS9,1,FALSE),0)=0,0,1)*L$62</f>
        <v>0</v>
      </c>
      <c r="M92" s="450">
        <f>IF(IFERROR(HLOOKUP($B92,$F10:$FS10,1,FALSE),0)=0,0,1)*M$62</f>
        <v>0</v>
      </c>
      <c r="N92" s="450">
        <f>IF(IFERROR(HLOOKUP($B92,$F11:$FS11,1,FALSE),0)=0,0,1)*N$62</f>
        <v>0</v>
      </c>
      <c r="O92" s="450">
        <f>IF(IFERROR(HLOOKUP($B92,$F12:$FS12,1,FALSE),0)=0,0,1)*O$62</f>
        <v>0</v>
      </c>
      <c r="P92" s="450">
        <f>IF(IFERROR(HLOOKUP($B92,$F13:$FS13,1,FALSE),0)=0,0,1)*P$62</f>
        <v>0</v>
      </c>
      <c r="Q92" s="450">
        <f>IF(IFERROR(HLOOKUP($B92,$F14:$FS14,1,FALSE),0)=0,0,1)*Q$62</f>
        <v>0</v>
      </c>
      <c r="R92" s="450">
        <f>IF(IFERROR(HLOOKUP($B92,$F15:$FS15,1,FALSE),0)=0,0,1)*R$62</f>
        <v>0</v>
      </c>
      <c r="S92" s="450">
        <f>IF(IFERROR(HLOOKUP($B92,$F16:$FS16,1,FALSE),0)=0,0,1)*S$62</f>
        <v>0</v>
      </c>
      <c r="T92" s="450">
        <f>IF(IFERROR(HLOOKUP($B92,$F17:$FS17,1,FALSE),0)=0,0,1)*T$62</f>
        <v>0</v>
      </c>
      <c r="U92" s="450">
        <f>IF(IFERROR(HLOOKUP($B92,$F18:$FS18,1,FALSE),0)=0,0,1)*U$62</f>
        <v>0</v>
      </c>
      <c r="V92" s="450">
        <f>IF(IFERROR(HLOOKUP($B92,$F19:$FS19,1,FALSE),0)=0,0,1)*V$62</f>
        <v>0</v>
      </c>
      <c r="W92" s="450">
        <f>IF(IFERROR(HLOOKUP($B92,$F20:$FS20,1,FALSE),0)=0,0,1)*W$62</f>
        <v>0</v>
      </c>
      <c r="X92" s="450">
        <f>IF(IFERROR(HLOOKUP($B92,$F21:$FS21,1,FALSE),0)=0,0,1)*X$62</f>
        <v>0</v>
      </c>
      <c r="Y92" s="450">
        <f>IF(IFERROR(HLOOKUP($B92,$F22:$FS22,1,FALSE),0)=0,0,1)*Y$62</f>
        <v>0</v>
      </c>
      <c r="Z92" s="450">
        <f>IF(IFERROR(HLOOKUP($B92,$F23:$FS23,1,FALSE),0)=0,0,1)*Z$62</f>
        <v>0</v>
      </c>
      <c r="AA92" s="450">
        <f>IF(IFERROR(HLOOKUP($B92,$F24:$FS24,1,FALSE),0)=0,0,1)*AA$62</f>
        <v>0</v>
      </c>
      <c r="AB92" s="450">
        <f>IF(IFERROR(HLOOKUP($B92,$F25:$FS25,1,FALSE),0)=0,0,1)*AB$62</f>
        <v>0</v>
      </c>
      <c r="AC92" s="450">
        <f>IF(IFERROR(HLOOKUP($B92,$F26:$FS26,1,FALSE),0)=0,0,1)*AC$62</f>
        <v>0</v>
      </c>
      <c r="AD92" s="450">
        <f>IF(IFERROR(HLOOKUP($B92,$F27:$FS27,1,FALSE),0)=0,0,1)*AD$62</f>
        <v>0</v>
      </c>
      <c r="AE92" s="450">
        <f>IF(IFERROR(HLOOKUP($B92,$F28:$FS28,1,FALSE),0)=0,0,1)*AE$62</f>
        <v>0</v>
      </c>
      <c r="AF92" s="450">
        <f>IF(IFERROR(HLOOKUP($B92,$F29:$FS29,1,FALSE),0)=0,0,1)*AF$62</f>
        <v>0</v>
      </c>
      <c r="AG92" s="450">
        <f>IF(IFERROR(HLOOKUP($B92,$F30:$FS30,1,FALSE),0)=0,0,1)*AG$62</f>
        <v>0</v>
      </c>
      <c r="AH92" s="450">
        <f>IF(IFERROR(HLOOKUP($B92,$F31:$FS31,1,FALSE),0)=0,0,1)*AH$62</f>
        <v>0</v>
      </c>
      <c r="AI92" s="450">
        <f>IF(IFERROR(HLOOKUP($B92,$F32:$FS32,1,FALSE),0)=0,0,1)*AI$62</f>
        <v>0</v>
      </c>
      <c r="AJ92" s="450">
        <f>IF(IFERROR(HLOOKUP($B92,$F33:$FS33,1,FALSE),0)=0,0,1)*AJ$62</f>
        <v>0</v>
      </c>
      <c r="AK92" s="450">
        <f>IF(IFERROR(HLOOKUP($B92,$F34:$FS34,1,FALSE),0)=0,0,1)*AK$62</f>
        <v>0</v>
      </c>
      <c r="AL92" s="450">
        <f>IF(IFERROR(HLOOKUP($B92,$F35:$FS35,1,FALSE),0)=0,0,1)*AL$62</f>
        <v>0</v>
      </c>
      <c r="AM92" s="450">
        <f>IF(IFERROR(HLOOKUP($B92,$F36:$FS36,1,FALSE),0)=0,0,1)*AM$62</f>
        <v>0</v>
      </c>
      <c r="AN92" s="450">
        <f>IF(IFERROR(HLOOKUP($B92,$F37:$FS37,1,FALSE),0)=0,0,1)*AN$62</f>
        <v>0</v>
      </c>
      <c r="AO92" s="450">
        <f>IF(IFERROR(HLOOKUP($B92,$F38:$FS38,1,FALSE),0)=0,0,1)*AO$62</f>
        <v>0</v>
      </c>
      <c r="AP92" s="450">
        <f>IF(IFERROR(HLOOKUP($B92,$F39:$FS39,1,FALSE),0)=0,0,1)*AP$62</f>
        <v>0</v>
      </c>
      <c r="AQ92" s="450">
        <f>IF(IFERROR(HLOOKUP($B92,$F40:$FS40,1,FALSE),0)=0,0,1)*AQ$62</f>
        <v>0</v>
      </c>
      <c r="AR92" s="450">
        <f>IF(IFERROR(HLOOKUP($B92,$F41:$FS41,1,FALSE),0)=0,0,1)*AR$62</f>
        <v>0</v>
      </c>
      <c r="AS92" s="450">
        <f>IF(IFERROR(HLOOKUP($B92,$F42:$FS42,1,FALSE),0)=0,0,1)*AS$62</f>
        <v>0</v>
      </c>
      <c r="AT92" s="450">
        <f>IF(IFERROR(HLOOKUP($B92,$F43:$FS43,1,FALSE),0)=0,0,1)*AT$62</f>
        <v>0</v>
      </c>
      <c r="AU92" s="450">
        <f>IF(IFERROR(HLOOKUP($B92,$F44:$FS44,1,FALSE),0)=0,0,1)*AU$62</f>
        <v>0</v>
      </c>
      <c r="AV92" s="450">
        <f>IF(IFERROR(HLOOKUP($B92,$F45:$FS45,1,FALSE),0)=0,0,1)*AV$62</f>
        <v>0</v>
      </c>
      <c r="AW92" s="450">
        <f>IF(IFERROR(HLOOKUP($B92,$F46:$FS46,1,FALSE),0)=0,0,1)*AW$62</f>
        <v>0</v>
      </c>
      <c r="AX92" s="450">
        <f>IF(IFERROR(HLOOKUP($B92,$F47:$FS47,1,FALSE),0)=0,0,1)*AX$62</f>
        <v>0</v>
      </c>
      <c r="AY92" s="450">
        <f>IF(IFERROR(HLOOKUP($B92,$F48:$FS48,1,FALSE),0)=0,0,1)*AY$62</f>
        <v>0</v>
      </c>
      <c r="AZ92" s="450">
        <f>IF(IFERROR(HLOOKUP($B92,$F49:$FS49,1,FALSE),0)=0,0,1)*AZ$62</f>
        <v>0</v>
      </c>
      <c r="BA92" s="450">
        <f>IF(IFERROR(HLOOKUP($B92,$F50:$FS50,1,FALSE),0)=0,0,1)*BA$62</f>
        <v>0</v>
      </c>
      <c r="BB92" s="450">
        <f>IF(IFERROR(HLOOKUP($B92,$F51:$FS51,1,FALSE),0)=0,0,1)*BB$62</f>
        <v>0</v>
      </c>
      <c r="BC92" s="450">
        <f>IF(IFERROR(HLOOKUP($B92,$F52:$FS52,1,FALSE),0)=0,0,1)*BC$62</f>
        <v>0</v>
      </c>
      <c r="BD92" s="450">
        <f>IF(IFERROR(HLOOKUP($B92,$F53:$FS53,1,FALSE),0)=0,0,1)*BD$62</f>
        <v>0</v>
      </c>
      <c r="BE92" s="450">
        <f>IF(IFERROR(HLOOKUP($B92,$F54:$FS54,1,FALSE),0)=0,0,1)*BE$62</f>
        <v>0</v>
      </c>
      <c r="BF92" s="450">
        <f>IF(IFERROR(HLOOKUP($B92,$F55:$FS55,1,FALSE),0)=0,0,1)*BF$62</f>
        <v>0</v>
      </c>
      <c r="BG92" s="450">
        <f>IF(IFERROR(HLOOKUP($B92,$F56:$FS56,1,FALSE),0)=0,0,1)*BG$62</f>
        <v>0</v>
      </c>
      <c r="BH92" s="450">
        <f>IF(IFERROR(HLOOKUP($B92,$F57:$FS57,1,FALSE),0)=0,0,1)*BH$62</f>
        <v>0</v>
      </c>
      <c r="BI92" s="450">
        <f>IF(IFERROR(HLOOKUP($B92,$F58:$FS58,1,FALSE),0)=0,0,1)*BI$62</f>
        <v>0</v>
      </c>
    </row>
    <row r="93" spans="1:61" ht="13">
      <c r="A93" s="609">
        <v>4</v>
      </c>
      <c r="B93" s="619" t="s">
        <v>669</v>
      </c>
      <c r="C93">
        <f t="shared" ca="1" si="0"/>
        <v>1.18</v>
      </c>
      <c r="D93">
        <f t="shared" si="1"/>
        <v>2</v>
      </c>
      <c r="E93" s="450">
        <f>IF(IFERROR(HLOOKUP($B93,$F2:$FS2,1,FALSE),0)=0,0,1)*E$62</f>
        <v>0</v>
      </c>
      <c r="F93" s="450">
        <f>IF(IFERROR(HLOOKUP($B93,$F3:$FS3,1,FALSE),0)=0,0,1)*F$62</f>
        <v>0.18</v>
      </c>
      <c r="G93" s="450">
        <f>IF(IFERROR(HLOOKUP($B93,$F4:$FS4,1,FALSE),0)=0,0,1)*G$62</f>
        <v>1</v>
      </c>
      <c r="H93" s="450">
        <f>IF(IFERROR(HLOOKUP($B93,$F5:$FS5,1,FALSE),0)=0,0,1)*H$62</f>
        <v>0</v>
      </c>
      <c r="I93" s="450">
        <f ca="1">IF(IFERROR(HLOOKUP($B93,$F6:$FS6,1,FALSE),0)=0,0,1)*I$62</f>
        <v>0</v>
      </c>
      <c r="J93" s="450">
        <f>IF(IFERROR(HLOOKUP($B93,$F7:$FS7,1,FALSE),0)=0,0,1)*J$62</f>
        <v>0</v>
      </c>
      <c r="K93" s="450">
        <f>IF(IFERROR(HLOOKUP($B93,$F8:$FS8,1,FALSE),0)=0,0,1)*K$62</f>
        <v>0</v>
      </c>
      <c r="L93" s="450">
        <f>IF(IFERROR(HLOOKUP($B93,$F9:$FS9,1,FALSE),0)=0,0,1)*L$62</f>
        <v>0</v>
      </c>
      <c r="M93" s="450">
        <f>IF(IFERROR(HLOOKUP($B93,$F10:$FS10,1,FALSE),0)=0,0,1)*M$62</f>
        <v>0</v>
      </c>
      <c r="N93" s="450">
        <f>IF(IFERROR(HLOOKUP($B93,$F11:$FS11,1,FALSE),0)=0,0,1)*N$62</f>
        <v>0</v>
      </c>
      <c r="O93" s="450">
        <f>IF(IFERROR(HLOOKUP($B93,$F12:$FS12,1,FALSE),0)=0,0,1)*O$62</f>
        <v>0</v>
      </c>
      <c r="P93" s="450">
        <f>IF(IFERROR(HLOOKUP($B93,$F13:$FS13,1,FALSE),0)=0,0,1)*P$62</f>
        <v>0</v>
      </c>
      <c r="Q93" s="450">
        <f>IF(IFERROR(HLOOKUP($B93,$F14:$FS14,1,FALSE),0)=0,0,1)*Q$62</f>
        <v>0</v>
      </c>
      <c r="R93" s="450">
        <f>IF(IFERROR(HLOOKUP($B93,$F15:$FS15,1,FALSE),0)=0,0,1)*R$62</f>
        <v>0</v>
      </c>
      <c r="S93" s="450">
        <f>IF(IFERROR(HLOOKUP($B93,$F16:$FS16,1,FALSE),0)=0,0,1)*S$62</f>
        <v>0</v>
      </c>
      <c r="T93" s="450">
        <f>IF(IFERROR(HLOOKUP($B93,$F17:$FS17,1,FALSE),0)=0,0,1)*T$62</f>
        <v>0</v>
      </c>
      <c r="U93" s="450">
        <f>IF(IFERROR(HLOOKUP($B93,$F18:$FS18,1,FALSE),0)=0,0,1)*U$62</f>
        <v>0</v>
      </c>
      <c r="V93" s="450">
        <f>IF(IFERROR(HLOOKUP($B93,$F19:$FS19,1,FALSE),0)=0,0,1)*V$62</f>
        <v>0</v>
      </c>
      <c r="W93" s="450">
        <f>IF(IFERROR(HLOOKUP($B93,$F20:$FS20,1,FALSE),0)=0,0,1)*W$62</f>
        <v>0</v>
      </c>
      <c r="X93" s="450">
        <f>IF(IFERROR(HLOOKUP($B93,$F21:$FS21,1,FALSE),0)=0,0,1)*X$62</f>
        <v>0</v>
      </c>
      <c r="Y93" s="450">
        <f>IF(IFERROR(HLOOKUP($B93,$F22:$FS22,1,FALSE),0)=0,0,1)*Y$62</f>
        <v>0</v>
      </c>
      <c r="Z93" s="450">
        <f>IF(IFERROR(HLOOKUP($B93,$F23:$FS23,1,FALSE),0)=0,0,1)*Z$62</f>
        <v>0</v>
      </c>
      <c r="AA93" s="450">
        <f>IF(IFERROR(HLOOKUP($B93,$F24:$FS24,1,FALSE),0)=0,0,1)*AA$62</f>
        <v>0</v>
      </c>
      <c r="AB93" s="450">
        <f>IF(IFERROR(HLOOKUP($B93,$F25:$FS25,1,FALSE),0)=0,0,1)*AB$62</f>
        <v>0</v>
      </c>
      <c r="AC93" s="450">
        <f>IF(IFERROR(HLOOKUP($B93,$F26:$FS26,1,FALSE),0)=0,0,1)*AC$62</f>
        <v>0</v>
      </c>
      <c r="AD93" s="450">
        <f>IF(IFERROR(HLOOKUP($B93,$F27:$FS27,1,FALSE),0)=0,0,1)*AD$62</f>
        <v>0</v>
      </c>
      <c r="AE93" s="450">
        <f>IF(IFERROR(HLOOKUP($B93,$F28:$FS28,1,FALSE),0)=0,0,1)*AE$62</f>
        <v>0</v>
      </c>
      <c r="AF93" s="450">
        <f>IF(IFERROR(HLOOKUP($B93,$F29:$FS29,1,FALSE),0)=0,0,1)*AF$62</f>
        <v>0</v>
      </c>
      <c r="AG93" s="450">
        <f>IF(IFERROR(HLOOKUP($B93,$F30:$FS30,1,FALSE),0)=0,0,1)*AG$62</f>
        <v>0</v>
      </c>
      <c r="AH93" s="450">
        <f>IF(IFERROR(HLOOKUP($B93,$F31:$FS31,1,FALSE),0)=0,0,1)*AH$62</f>
        <v>0</v>
      </c>
      <c r="AI93" s="450">
        <f>IF(IFERROR(HLOOKUP($B93,$F32:$FS32,1,FALSE),0)=0,0,1)*AI$62</f>
        <v>0</v>
      </c>
      <c r="AJ93" s="450">
        <f>IF(IFERROR(HLOOKUP($B93,$F33:$FS33,1,FALSE),0)=0,0,1)*AJ$62</f>
        <v>0</v>
      </c>
      <c r="AK93" s="450">
        <f>IF(IFERROR(HLOOKUP($B93,$F34:$FS34,1,FALSE),0)=0,0,1)*AK$62</f>
        <v>0</v>
      </c>
      <c r="AL93" s="450">
        <f>IF(IFERROR(HLOOKUP($B93,$F35:$FS35,1,FALSE),0)=0,0,1)*AL$62</f>
        <v>0</v>
      </c>
      <c r="AM93" s="450">
        <f>IF(IFERROR(HLOOKUP($B93,$F36:$FS36,1,FALSE),0)=0,0,1)*AM$62</f>
        <v>0</v>
      </c>
      <c r="AN93" s="450">
        <f>IF(IFERROR(HLOOKUP($B93,$F37:$FS37,1,FALSE),0)=0,0,1)*AN$62</f>
        <v>0</v>
      </c>
      <c r="AO93" s="450">
        <f>IF(IFERROR(HLOOKUP($B93,$F38:$FS38,1,FALSE),0)=0,0,1)*AO$62</f>
        <v>0</v>
      </c>
      <c r="AP93" s="450">
        <f>IF(IFERROR(HLOOKUP($B93,$F39:$FS39,1,FALSE),0)=0,0,1)*AP$62</f>
        <v>0</v>
      </c>
      <c r="AQ93" s="450">
        <f>IF(IFERROR(HLOOKUP($B93,$F40:$FS40,1,FALSE),0)=0,0,1)*AQ$62</f>
        <v>0</v>
      </c>
      <c r="AR93" s="450">
        <f>IF(IFERROR(HLOOKUP($B93,$F41:$FS41,1,FALSE),0)=0,0,1)*AR$62</f>
        <v>0</v>
      </c>
      <c r="AS93" s="450">
        <f>IF(IFERROR(HLOOKUP($B93,$F42:$FS42,1,FALSE),0)=0,0,1)*AS$62</f>
        <v>0</v>
      </c>
      <c r="AT93" s="450">
        <f>IF(IFERROR(HLOOKUP($B93,$F43:$FS43,1,FALSE),0)=0,0,1)*AT$62</f>
        <v>0</v>
      </c>
      <c r="AU93" s="450">
        <f>IF(IFERROR(HLOOKUP($B93,$F44:$FS44,1,FALSE),0)=0,0,1)*AU$62</f>
        <v>0</v>
      </c>
      <c r="AV93" s="450">
        <f>IF(IFERROR(HLOOKUP($B93,$F45:$FS45,1,FALSE),0)=0,0,1)*AV$62</f>
        <v>0</v>
      </c>
      <c r="AW93" s="450">
        <f>IF(IFERROR(HLOOKUP($B93,$F46:$FS46,1,FALSE),0)=0,0,1)*AW$62</f>
        <v>0</v>
      </c>
      <c r="AX93" s="450">
        <f>IF(IFERROR(HLOOKUP($B93,$F47:$FS47,1,FALSE),0)=0,0,1)*AX$62</f>
        <v>0</v>
      </c>
      <c r="AY93" s="450">
        <f>IF(IFERROR(HLOOKUP($B93,$F48:$FS48,1,FALSE),0)=0,0,1)*AY$62</f>
        <v>0</v>
      </c>
      <c r="AZ93" s="450">
        <f>IF(IFERROR(HLOOKUP($B93,$F49:$FS49,1,FALSE),0)=0,0,1)*AZ$62</f>
        <v>0</v>
      </c>
      <c r="BA93" s="450">
        <f>IF(IFERROR(HLOOKUP($B93,$F50:$FS50,1,FALSE),0)=0,0,1)*BA$62</f>
        <v>0</v>
      </c>
      <c r="BB93" s="450">
        <f>IF(IFERROR(HLOOKUP($B93,$F51:$FS51,1,FALSE),0)=0,0,1)*BB$62</f>
        <v>0</v>
      </c>
      <c r="BC93" s="450">
        <f>IF(IFERROR(HLOOKUP($B93,$F52:$FS52,1,FALSE),0)=0,0,1)*BC$62</f>
        <v>0</v>
      </c>
      <c r="BD93" s="450">
        <f>IF(IFERROR(HLOOKUP($B93,$F53:$FS53,1,FALSE),0)=0,0,1)*BD$62</f>
        <v>0</v>
      </c>
      <c r="BE93" s="450">
        <f>IF(IFERROR(HLOOKUP($B93,$F54:$FS54,1,FALSE),0)=0,0,1)*BE$62</f>
        <v>0</v>
      </c>
      <c r="BF93" s="450">
        <f>IF(IFERROR(HLOOKUP($B93,$F55:$FS55,1,FALSE),0)=0,0,1)*BF$62</f>
        <v>0</v>
      </c>
      <c r="BG93" s="450">
        <f>IF(IFERROR(HLOOKUP($B93,$F56:$FS56,1,FALSE),0)=0,0,1)*BG$62</f>
        <v>0</v>
      </c>
      <c r="BH93" s="450">
        <f>IF(IFERROR(HLOOKUP($B93,$F57:$FS57,1,FALSE),0)=0,0,1)*BH$62</f>
        <v>0</v>
      </c>
      <c r="BI93" s="450">
        <f>IF(IFERROR(HLOOKUP($B93,$F58:$FS58,1,FALSE),0)=0,0,1)*BI$62</f>
        <v>0</v>
      </c>
    </row>
    <row r="94" spans="1:61" ht="13">
      <c r="A94" s="609">
        <v>4</v>
      </c>
      <c r="B94" s="619" t="s">
        <v>670</v>
      </c>
      <c r="C94">
        <f t="shared" ca="1" si="0"/>
        <v>1.8535678391959798</v>
      </c>
      <c r="D94">
        <f t="shared" si="1"/>
        <v>3</v>
      </c>
      <c r="E94" s="450">
        <f>IF(IFERROR(HLOOKUP($B94,$F2:$FS2,1,FALSE),0)=0,0,1)*E$62</f>
        <v>0</v>
      </c>
      <c r="F94" s="450">
        <f>IF(IFERROR(HLOOKUP($B94,$F3:$FS3,1,FALSE),0)=0,0,1)*F$62</f>
        <v>0.18</v>
      </c>
      <c r="G94" s="450">
        <f>IF(IFERROR(HLOOKUP($B94,$F4:$FS4,1,FALSE),0)=0,0,1)*G$62</f>
        <v>1</v>
      </c>
      <c r="H94" s="450">
        <f>IF(IFERROR(HLOOKUP($B94,$F5:$FS5,1,FALSE),0)=0,0,1)*H$62</f>
        <v>0</v>
      </c>
      <c r="I94" s="450">
        <f ca="1">IF(IFERROR(HLOOKUP($B94,$F6:$FS6,1,FALSE),0)=0,0,1)*I$62</f>
        <v>0</v>
      </c>
      <c r="J94" s="450">
        <f>IF(IFERROR(HLOOKUP($B94,$F7:$FS7,1,FALSE),0)=0,0,1)*J$62</f>
        <v>0</v>
      </c>
      <c r="K94" s="450">
        <f>IF(IFERROR(HLOOKUP($B94,$F8:$FS8,1,FALSE),0)=0,0,1)*K$62</f>
        <v>0</v>
      </c>
      <c r="L94" s="450">
        <f>IF(IFERROR(HLOOKUP($B94,$F9:$FS9,1,FALSE),0)=0,0,1)*L$62</f>
        <v>0</v>
      </c>
      <c r="M94" s="450">
        <f>IF(IFERROR(HLOOKUP($B94,$F10:$FS10,1,FALSE),0)=0,0,1)*M$62</f>
        <v>0</v>
      </c>
      <c r="N94" s="450">
        <f>IF(IFERROR(HLOOKUP($B94,$F11:$FS11,1,FALSE),0)=0,0,1)*N$62</f>
        <v>0</v>
      </c>
      <c r="O94" s="450">
        <f>IF(IFERROR(HLOOKUP($B94,$F12:$FS12,1,FALSE),0)=0,0,1)*O$62</f>
        <v>0</v>
      </c>
      <c r="P94" s="450">
        <f>IF(IFERROR(HLOOKUP($B94,$F13:$FS13,1,FALSE),0)=0,0,1)*P$62</f>
        <v>0</v>
      </c>
      <c r="Q94" s="450">
        <f>IF(IFERROR(HLOOKUP($B94,$F14:$FS14,1,FALSE),0)=0,0,1)*Q$62</f>
        <v>0</v>
      </c>
      <c r="R94" s="450">
        <f>IF(IFERROR(HLOOKUP($B94,$F15:$FS15,1,FALSE),0)=0,0,1)*R$62</f>
        <v>0</v>
      </c>
      <c r="S94" s="450">
        <f>IF(IFERROR(HLOOKUP($B94,$F16:$FS16,1,FALSE),0)=0,0,1)*S$62</f>
        <v>0</v>
      </c>
      <c r="T94" s="450">
        <f>IF(IFERROR(HLOOKUP($B94,$F17:$FS17,1,FALSE),0)=0,0,1)*T$62</f>
        <v>0</v>
      </c>
      <c r="U94" s="450">
        <f>IF(IFERROR(HLOOKUP($B94,$F18:$FS18,1,FALSE),0)=0,0,1)*U$62</f>
        <v>0</v>
      </c>
      <c r="V94" s="450">
        <f>IF(IFERROR(HLOOKUP($B94,$F19:$FS19,1,FALSE),0)=0,0,1)*V$62</f>
        <v>0</v>
      </c>
      <c r="W94" s="450">
        <f>IF(IFERROR(HLOOKUP($B94,$F20:$FS20,1,FALSE),0)=0,0,1)*W$62</f>
        <v>0</v>
      </c>
      <c r="X94" s="450">
        <f>IF(IFERROR(HLOOKUP($B94,$F21:$FS21,1,FALSE),0)=0,0,1)*X$62</f>
        <v>0</v>
      </c>
      <c r="Y94" s="450">
        <f>IF(IFERROR(HLOOKUP($B94,$F22:$FS22,1,FALSE),0)=0,0,1)*Y$62</f>
        <v>0</v>
      </c>
      <c r="Z94" s="450">
        <f>IF(IFERROR(HLOOKUP($B94,$F23:$FS23,1,FALSE),0)=0,0,1)*Z$62</f>
        <v>0</v>
      </c>
      <c r="AA94" s="450">
        <f>IF(IFERROR(HLOOKUP($B94,$F24:$FS24,1,FALSE),0)=0,0,1)*AA$62</f>
        <v>0</v>
      </c>
      <c r="AB94" s="450">
        <f>IF(IFERROR(HLOOKUP($B94,$F25:$FS25,1,FALSE),0)=0,0,1)*AB$62</f>
        <v>0</v>
      </c>
      <c r="AC94" s="450">
        <f>IF(IFERROR(HLOOKUP($B94,$F26:$FS26,1,FALSE),0)=0,0,1)*AC$62</f>
        <v>0</v>
      </c>
      <c r="AD94" s="450">
        <f>IF(IFERROR(HLOOKUP($B94,$F27:$FS27,1,FALSE),0)=0,0,1)*AD$62</f>
        <v>0</v>
      </c>
      <c r="AE94" s="450">
        <f>IF(IFERROR(HLOOKUP($B94,$F28:$FS28,1,FALSE),0)=0,0,1)*AE$62</f>
        <v>0</v>
      </c>
      <c r="AF94" s="450">
        <f>IF(IFERROR(HLOOKUP($B94,$F29:$FS29,1,FALSE),0)=0,0,1)*AF$62</f>
        <v>0</v>
      </c>
      <c r="AG94" s="450">
        <f>IF(IFERROR(HLOOKUP($B94,$F30:$FS30,1,FALSE),0)=0,0,1)*AG$62</f>
        <v>0</v>
      </c>
      <c r="AH94" s="450">
        <f>IF(IFERROR(HLOOKUP($B94,$F31:$FS31,1,FALSE),0)=0,0,1)*AH$62</f>
        <v>0</v>
      </c>
      <c r="AI94" s="450">
        <f>IF(IFERROR(HLOOKUP($B94,$F32:$FS32,1,FALSE),0)=0,0,1)*AI$62</f>
        <v>0</v>
      </c>
      <c r="AJ94" s="450">
        <f>IF(IFERROR(HLOOKUP($B94,$F33:$FS33,1,FALSE),0)=0,0,1)*AJ$62</f>
        <v>0</v>
      </c>
      <c r="AK94" s="450">
        <f>IF(IFERROR(HLOOKUP($B94,$F34:$FS34,1,FALSE),0)=0,0,1)*AK$62</f>
        <v>0</v>
      </c>
      <c r="AL94" s="450">
        <f>IF(IFERROR(HLOOKUP($B94,$F35:$FS35,1,FALSE),0)=0,0,1)*AL$62</f>
        <v>0</v>
      </c>
      <c r="AM94" s="450">
        <f>IF(IFERROR(HLOOKUP($B94,$F36:$FS36,1,FALSE),0)=0,0,1)*AM$62</f>
        <v>0</v>
      </c>
      <c r="AN94" s="450">
        <f>IF(IFERROR(HLOOKUP($B94,$F37:$FS37,1,FALSE),0)=0,0,1)*AN$62</f>
        <v>0</v>
      </c>
      <c r="AO94" s="450">
        <f>IF(IFERROR(HLOOKUP($B94,$F38:$FS38,1,FALSE),0)=0,0,1)*AO$62</f>
        <v>0</v>
      </c>
      <c r="AP94" s="450">
        <f>IF(IFERROR(HLOOKUP($B94,$F39:$FS39,1,FALSE),0)=0,0,1)*AP$62</f>
        <v>0</v>
      </c>
      <c r="AQ94" s="450">
        <f>IF(IFERROR(HLOOKUP($B94,$F40:$FS40,1,FALSE),0)=0,0,1)*AQ$62</f>
        <v>0</v>
      </c>
      <c r="AR94" s="450">
        <f>IF(IFERROR(HLOOKUP($B94,$F41:$FS41,1,FALSE),0)=0,0,1)*AR$62</f>
        <v>0</v>
      </c>
      <c r="AS94" s="450">
        <f>IF(IFERROR(HLOOKUP($B94,$F42:$FS42,1,FALSE),0)=0,0,1)*AS$62</f>
        <v>0</v>
      </c>
      <c r="AT94" s="450">
        <f>IF(IFERROR(HLOOKUP($B94,$F43:$FS43,1,FALSE),0)=0,0,1)*AT$62</f>
        <v>0</v>
      </c>
      <c r="AU94" s="450">
        <f>IF(IFERROR(HLOOKUP($B94,$F44:$FS44,1,FALSE),0)=0,0,1)*AU$62</f>
        <v>0</v>
      </c>
      <c r="AV94" s="450">
        <f>IF(IFERROR(HLOOKUP($B94,$F45:$FS45,1,FALSE),0)=0,0,1)*AV$62</f>
        <v>0</v>
      </c>
      <c r="AW94" s="450">
        <f>IF(IFERROR(HLOOKUP($B94,$F46:$FS46,1,FALSE),0)=0,0,1)*AW$62</f>
        <v>0</v>
      </c>
      <c r="AX94" s="450">
        <f>IF(IFERROR(HLOOKUP($B94,$F47:$FS47,1,FALSE),0)=0,0,1)*AX$62</f>
        <v>0.67356783919597985</v>
      </c>
      <c r="AY94" s="450">
        <f>IF(IFERROR(HLOOKUP($B94,$F48:$FS48,1,FALSE),0)=0,0,1)*AY$62</f>
        <v>0</v>
      </c>
      <c r="AZ94" s="450">
        <f>IF(IFERROR(HLOOKUP($B94,$F49:$FS49,1,FALSE),0)=0,0,1)*AZ$62</f>
        <v>0</v>
      </c>
      <c r="BA94" s="450">
        <f>IF(IFERROR(HLOOKUP($B94,$F50:$FS50,1,FALSE),0)=0,0,1)*BA$62</f>
        <v>0</v>
      </c>
      <c r="BB94" s="450">
        <f>IF(IFERROR(HLOOKUP($B94,$F51:$FS51,1,FALSE),0)=0,0,1)*BB$62</f>
        <v>0</v>
      </c>
      <c r="BC94" s="450">
        <f>IF(IFERROR(HLOOKUP($B94,$F52:$FS52,1,FALSE),0)=0,0,1)*BC$62</f>
        <v>0</v>
      </c>
      <c r="BD94" s="450">
        <f>IF(IFERROR(HLOOKUP($B94,$F53:$FS53,1,FALSE),0)=0,0,1)*BD$62</f>
        <v>0</v>
      </c>
      <c r="BE94" s="450">
        <f>IF(IFERROR(HLOOKUP($B94,$F54:$FS54,1,FALSE),0)=0,0,1)*BE$62</f>
        <v>0</v>
      </c>
      <c r="BF94" s="450">
        <f>IF(IFERROR(HLOOKUP($B94,$F55:$FS55,1,FALSE),0)=0,0,1)*BF$62</f>
        <v>0</v>
      </c>
      <c r="BG94" s="450">
        <f>IF(IFERROR(HLOOKUP($B94,$F56:$FS56,1,FALSE),0)=0,0,1)*BG$62</f>
        <v>0</v>
      </c>
      <c r="BH94" s="450">
        <f>IF(IFERROR(HLOOKUP($B94,$F57:$FS57,1,FALSE),0)=0,0,1)*BH$62</f>
        <v>0</v>
      </c>
      <c r="BI94" s="450">
        <f>IF(IFERROR(HLOOKUP($B94,$F58:$FS58,1,FALSE),0)=0,0,1)*BI$62</f>
        <v>0</v>
      </c>
    </row>
    <row r="95" spans="1:61" ht="13">
      <c r="A95" s="609">
        <v>4</v>
      </c>
      <c r="B95" s="619" t="s">
        <v>671</v>
      </c>
      <c r="C95">
        <f t="shared" ca="1" si="0"/>
        <v>1.18</v>
      </c>
      <c r="D95">
        <f t="shared" si="1"/>
        <v>2</v>
      </c>
      <c r="E95" s="450">
        <f>IF(IFERROR(HLOOKUP($B95,$F2:$FS2,1,FALSE),0)=0,0,1)*E$62</f>
        <v>0</v>
      </c>
      <c r="F95" s="450">
        <f>IF(IFERROR(HLOOKUP($B95,$F3:$FS3,1,FALSE),0)=0,0,1)*F$62</f>
        <v>0.18</v>
      </c>
      <c r="G95" s="450">
        <f>IF(IFERROR(HLOOKUP($B95,$F4:$FS4,1,FALSE),0)=0,0,1)*G$62</f>
        <v>1</v>
      </c>
      <c r="H95" s="450">
        <f>IF(IFERROR(HLOOKUP($B95,$F5:$FS5,1,FALSE),0)=0,0,1)*H$62</f>
        <v>0</v>
      </c>
      <c r="I95" s="450">
        <f ca="1">IF(IFERROR(HLOOKUP($B95,$F6:$FS6,1,FALSE),0)=0,0,1)*I$62</f>
        <v>0</v>
      </c>
      <c r="J95" s="450">
        <f>IF(IFERROR(HLOOKUP($B95,$F7:$FS7,1,FALSE),0)=0,0,1)*J$62</f>
        <v>0</v>
      </c>
      <c r="K95" s="450">
        <f>IF(IFERROR(HLOOKUP($B95,$F8:$FS8,1,FALSE),0)=0,0,1)*K$62</f>
        <v>0</v>
      </c>
      <c r="L95" s="450">
        <f>IF(IFERROR(HLOOKUP($B95,$F9:$FS9,1,FALSE),0)=0,0,1)*L$62</f>
        <v>0</v>
      </c>
      <c r="M95" s="450">
        <f>IF(IFERROR(HLOOKUP($B95,$F10:$FS10,1,FALSE),0)=0,0,1)*M$62</f>
        <v>0</v>
      </c>
      <c r="N95" s="450">
        <f>IF(IFERROR(HLOOKUP($B95,$F11:$FS11,1,FALSE),0)=0,0,1)*N$62</f>
        <v>0</v>
      </c>
      <c r="O95" s="450">
        <f>IF(IFERROR(HLOOKUP($B95,$F12:$FS12,1,FALSE),0)=0,0,1)*O$62</f>
        <v>0</v>
      </c>
      <c r="P95" s="450">
        <f>IF(IFERROR(HLOOKUP($B95,$F13:$FS13,1,FALSE),0)=0,0,1)*P$62</f>
        <v>0</v>
      </c>
      <c r="Q95" s="450">
        <f>IF(IFERROR(HLOOKUP($B95,$F14:$FS14,1,FALSE),0)=0,0,1)*Q$62</f>
        <v>0</v>
      </c>
      <c r="R95" s="450">
        <f>IF(IFERROR(HLOOKUP($B95,$F15:$FS15,1,FALSE),0)=0,0,1)*R$62</f>
        <v>0</v>
      </c>
      <c r="S95" s="450">
        <f>IF(IFERROR(HLOOKUP($B95,$F16:$FS16,1,FALSE),0)=0,0,1)*S$62</f>
        <v>0</v>
      </c>
      <c r="T95" s="450">
        <f>IF(IFERROR(HLOOKUP($B95,$F17:$FS17,1,FALSE),0)=0,0,1)*T$62</f>
        <v>0</v>
      </c>
      <c r="U95" s="450">
        <f>IF(IFERROR(HLOOKUP($B95,$F18:$FS18,1,FALSE),0)=0,0,1)*U$62</f>
        <v>0</v>
      </c>
      <c r="V95" s="450">
        <f>IF(IFERROR(HLOOKUP($B95,$F19:$FS19,1,FALSE),0)=0,0,1)*V$62</f>
        <v>0</v>
      </c>
      <c r="W95" s="450">
        <f>IF(IFERROR(HLOOKUP($B95,$F20:$FS20,1,FALSE),0)=0,0,1)*W$62</f>
        <v>0</v>
      </c>
      <c r="X95" s="450">
        <f>IF(IFERROR(HLOOKUP($B95,$F21:$FS21,1,FALSE),0)=0,0,1)*X$62</f>
        <v>0</v>
      </c>
      <c r="Y95" s="450">
        <f>IF(IFERROR(HLOOKUP($B95,$F22:$FS22,1,FALSE),0)=0,0,1)*Y$62</f>
        <v>0</v>
      </c>
      <c r="Z95" s="450">
        <f>IF(IFERROR(HLOOKUP($B95,$F23:$FS23,1,FALSE),0)=0,0,1)*Z$62</f>
        <v>0</v>
      </c>
      <c r="AA95" s="450">
        <f>IF(IFERROR(HLOOKUP($B95,$F24:$FS24,1,FALSE),0)=0,0,1)*AA$62</f>
        <v>0</v>
      </c>
      <c r="AB95" s="450">
        <f>IF(IFERROR(HLOOKUP($B95,$F25:$FS25,1,FALSE),0)=0,0,1)*AB$62</f>
        <v>0</v>
      </c>
      <c r="AC95" s="450">
        <f>IF(IFERROR(HLOOKUP($B95,$F26:$FS26,1,FALSE),0)=0,0,1)*AC$62</f>
        <v>0</v>
      </c>
      <c r="AD95" s="450">
        <f>IF(IFERROR(HLOOKUP($B95,$F27:$FS27,1,FALSE),0)=0,0,1)*AD$62</f>
        <v>0</v>
      </c>
      <c r="AE95" s="450">
        <f>IF(IFERROR(HLOOKUP($B95,$F28:$FS28,1,FALSE),0)=0,0,1)*AE$62</f>
        <v>0</v>
      </c>
      <c r="AF95" s="450">
        <f>IF(IFERROR(HLOOKUP($B95,$F29:$FS29,1,FALSE),0)=0,0,1)*AF$62</f>
        <v>0</v>
      </c>
      <c r="AG95" s="450">
        <f>IF(IFERROR(HLOOKUP($B95,$F30:$FS30,1,FALSE),0)=0,0,1)*AG$62</f>
        <v>0</v>
      </c>
      <c r="AH95" s="450">
        <f>IF(IFERROR(HLOOKUP($B95,$F31:$FS31,1,FALSE),0)=0,0,1)*AH$62</f>
        <v>0</v>
      </c>
      <c r="AI95" s="450">
        <f>IF(IFERROR(HLOOKUP($B95,$F32:$FS32,1,FALSE),0)=0,0,1)*AI$62</f>
        <v>0</v>
      </c>
      <c r="AJ95" s="450">
        <f>IF(IFERROR(HLOOKUP($B95,$F33:$FS33,1,FALSE),0)=0,0,1)*AJ$62</f>
        <v>0</v>
      </c>
      <c r="AK95" s="450">
        <f>IF(IFERROR(HLOOKUP($B95,$F34:$FS34,1,FALSE),0)=0,0,1)*AK$62</f>
        <v>0</v>
      </c>
      <c r="AL95" s="450">
        <f>IF(IFERROR(HLOOKUP($B95,$F35:$FS35,1,FALSE),0)=0,0,1)*AL$62</f>
        <v>0</v>
      </c>
      <c r="AM95" s="450">
        <f>IF(IFERROR(HLOOKUP($B95,$F36:$FS36,1,FALSE),0)=0,0,1)*AM$62</f>
        <v>0</v>
      </c>
      <c r="AN95" s="450">
        <f>IF(IFERROR(HLOOKUP($B95,$F37:$FS37,1,FALSE),0)=0,0,1)*AN$62</f>
        <v>0</v>
      </c>
      <c r="AO95" s="450">
        <f>IF(IFERROR(HLOOKUP($B95,$F38:$FS38,1,FALSE),0)=0,0,1)*AO$62</f>
        <v>0</v>
      </c>
      <c r="AP95" s="450">
        <f>IF(IFERROR(HLOOKUP($B95,$F39:$FS39,1,FALSE),0)=0,0,1)*AP$62</f>
        <v>0</v>
      </c>
      <c r="AQ95" s="450">
        <f>IF(IFERROR(HLOOKUP($B95,$F40:$FS40,1,FALSE),0)=0,0,1)*AQ$62</f>
        <v>0</v>
      </c>
      <c r="AR95" s="450">
        <f>IF(IFERROR(HLOOKUP($B95,$F41:$FS41,1,FALSE),0)=0,0,1)*AR$62</f>
        <v>0</v>
      </c>
      <c r="AS95" s="450">
        <f>IF(IFERROR(HLOOKUP($B95,$F42:$FS42,1,FALSE),0)=0,0,1)*AS$62</f>
        <v>0</v>
      </c>
      <c r="AT95" s="450">
        <f>IF(IFERROR(HLOOKUP($B95,$F43:$FS43,1,FALSE),0)=0,0,1)*AT$62</f>
        <v>0</v>
      </c>
      <c r="AU95" s="450">
        <f>IF(IFERROR(HLOOKUP($B95,$F44:$FS44,1,FALSE),0)=0,0,1)*AU$62</f>
        <v>0</v>
      </c>
      <c r="AV95" s="450">
        <f>IF(IFERROR(HLOOKUP($B95,$F45:$FS45,1,FALSE),0)=0,0,1)*AV$62</f>
        <v>0</v>
      </c>
      <c r="AW95" s="450">
        <f>IF(IFERROR(HLOOKUP($B95,$F46:$FS46,1,FALSE),0)=0,0,1)*AW$62</f>
        <v>0</v>
      </c>
      <c r="AX95" s="450">
        <f>IF(IFERROR(HLOOKUP($B95,$F47:$FS47,1,FALSE),0)=0,0,1)*AX$62</f>
        <v>0</v>
      </c>
      <c r="AY95" s="450">
        <f>IF(IFERROR(HLOOKUP($B95,$F48:$FS48,1,FALSE),0)=0,0,1)*AY$62</f>
        <v>0</v>
      </c>
      <c r="AZ95" s="450">
        <f>IF(IFERROR(HLOOKUP($B95,$F49:$FS49,1,FALSE),0)=0,0,1)*AZ$62</f>
        <v>0</v>
      </c>
      <c r="BA95" s="450">
        <f>IF(IFERROR(HLOOKUP($B95,$F50:$FS50,1,FALSE),0)=0,0,1)*BA$62</f>
        <v>0</v>
      </c>
      <c r="BB95" s="450">
        <f>IF(IFERROR(HLOOKUP($B95,$F51:$FS51,1,FALSE),0)=0,0,1)*BB$62</f>
        <v>0</v>
      </c>
      <c r="BC95" s="450">
        <f>IF(IFERROR(HLOOKUP($B95,$F52:$FS52,1,FALSE),0)=0,0,1)*BC$62</f>
        <v>0</v>
      </c>
      <c r="BD95" s="450">
        <f>IF(IFERROR(HLOOKUP($B95,$F53:$FS53,1,FALSE),0)=0,0,1)*BD$62</f>
        <v>0</v>
      </c>
      <c r="BE95" s="450">
        <f>IF(IFERROR(HLOOKUP($B95,$F54:$FS54,1,FALSE),0)=0,0,1)*BE$62</f>
        <v>0</v>
      </c>
      <c r="BF95" s="450">
        <f>IF(IFERROR(HLOOKUP($B95,$F55:$FS55,1,FALSE),0)=0,0,1)*BF$62</f>
        <v>0</v>
      </c>
      <c r="BG95" s="450">
        <f>IF(IFERROR(HLOOKUP($B95,$F56:$FS56,1,FALSE),0)=0,0,1)*BG$62</f>
        <v>0</v>
      </c>
      <c r="BH95" s="450">
        <f>IF(IFERROR(HLOOKUP($B95,$F57:$FS57,1,FALSE),0)=0,0,1)*BH$62</f>
        <v>0</v>
      </c>
      <c r="BI95" s="450">
        <f>IF(IFERROR(HLOOKUP($B95,$F58:$FS58,1,FALSE),0)=0,0,1)*BI$62</f>
        <v>0</v>
      </c>
    </row>
    <row r="96" spans="1:61" ht="13">
      <c r="A96" s="609">
        <v>4</v>
      </c>
      <c r="B96" s="619" t="s">
        <v>672</v>
      </c>
      <c r="C96">
        <f t="shared" ca="1" si="0"/>
        <v>1.18</v>
      </c>
      <c r="D96">
        <f t="shared" si="1"/>
        <v>2</v>
      </c>
      <c r="E96" s="450">
        <f>IF(IFERROR(HLOOKUP($B96,$F2:$FS2,1,FALSE),0)=0,0,1)*E$62</f>
        <v>0</v>
      </c>
      <c r="F96" s="450">
        <f>IF(IFERROR(HLOOKUP($B96,$F3:$FS3,1,FALSE),0)=0,0,1)*F$62</f>
        <v>0.18</v>
      </c>
      <c r="G96" s="450">
        <f>IF(IFERROR(HLOOKUP($B96,$F4:$FS4,1,FALSE),0)=0,0,1)*G$62</f>
        <v>1</v>
      </c>
      <c r="H96" s="450">
        <f>IF(IFERROR(HLOOKUP($B96,$F5:$FS5,1,FALSE),0)=0,0,1)*H$62</f>
        <v>0</v>
      </c>
      <c r="I96" s="450">
        <f ca="1">IF(IFERROR(HLOOKUP($B96,$F6:$FS6,1,FALSE),0)=0,0,1)*I$62</f>
        <v>0</v>
      </c>
      <c r="J96" s="450">
        <f>IF(IFERROR(HLOOKUP($B96,$F7:$FS7,1,FALSE),0)=0,0,1)*J$62</f>
        <v>0</v>
      </c>
      <c r="K96" s="450">
        <f>IF(IFERROR(HLOOKUP($B96,$F8:$FS8,1,FALSE),0)=0,0,1)*K$62</f>
        <v>0</v>
      </c>
      <c r="L96" s="450">
        <f>IF(IFERROR(HLOOKUP($B96,$F9:$FS9,1,FALSE),0)=0,0,1)*L$62</f>
        <v>0</v>
      </c>
      <c r="M96" s="450">
        <f>IF(IFERROR(HLOOKUP($B96,$F10:$FS10,1,FALSE),0)=0,0,1)*M$62</f>
        <v>0</v>
      </c>
      <c r="N96" s="450">
        <f>IF(IFERROR(HLOOKUP($B96,$F11:$FS11,1,FALSE),0)=0,0,1)*N$62</f>
        <v>0</v>
      </c>
      <c r="O96" s="450">
        <f>IF(IFERROR(HLOOKUP($B96,$F12:$FS12,1,FALSE),0)=0,0,1)*O$62</f>
        <v>0</v>
      </c>
      <c r="P96" s="450">
        <f>IF(IFERROR(HLOOKUP($B96,$F13:$FS13,1,FALSE),0)=0,0,1)*P$62</f>
        <v>0</v>
      </c>
      <c r="Q96" s="450">
        <f>IF(IFERROR(HLOOKUP($B96,$F14:$FS14,1,FALSE),0)=0,0,1)*Q$62</f>
        <v>0</v>
      </c>
      <c r="R96" s="450">
        <f>IF(IFERROR(HLOOKUP($B96,$F15:$FS15,1,FALSE),0)=0,0,1)*R$62</f>
        <v>0</v>
      </c>
      <c r="S96" s="450">
        <f>IF(IFERROR(HLOOKUP($B96,$F16:$FS16,1,FALSE),0)=0,0,1)*S$62</f>
        <v>0</v>
      </c>
      <c r="T96" s="450">
        <f>IF(IFERROR(HLOOKUP($B96,$F17:$FS17,1,FALSE),0)=0,0,1)*T$62</f>
        <v>0</v>
      </c>
      <c r="U96" s="450">
        <f>IF(IFERROR(HLOOKUP($B96,$F18:$FS18,1,FALSE),0)=0,0,1)*U$62</f>
        <v>0</v>
      </c>
      <c r="V96" s="450">
        <f>IF(IFERROR(HLOOKUP($B96,$F19:$FS19,1,FALSE),0)=0,0,1)*V$62</f>
        <v>0</v>
      </c>
      <c r="W96" s="450">
        <f>IF(IFERROR(HLOOKUP($B96,$F20:$FS20,1,FALSE),0)=0,0,1)*W$62</f>
        <v>0</v>
      </c>
      <c r="X96" s="450">
        <f>IF(IFERROR(HLOOKUP($B96,$F21:$FS21,1,FALSE),0)=0,0,1)*X$62</f>
        <v>0</v>
      </c>
      <c r="Y96" s="450">
        <f>IF(IFERROR(HLOOKUP($B96,$F22:$FS22,1,FALSE),0)=0,0,1)*Y$62</f>
        <v>0</v>
      </c>
      <c r="Z96" s="450">
        <f>IF(IFERROR(HLOOKUP($B96,$F23:$FS23,1,FALSE),0)=0,0,1)*Z$62</f>
        <v>0</v>
      </c>
      <c r="AA96" s="450">
        <f>IF(IFERROR(HLOOKUP($B96,$F24:$FS24,1,FALSE),0)=0,0,1)*AA$62</f>
        <v>0</v>
      </c>
      <c r="AB96" s="450">
        <f>IF(IFERROR(HLOOKUP($B96,$F25:$FS25,1,FALSE),0)=0,0,1)*AB$62</f>
        <v>0</v>
      </c>
      <c r="AC96" s="450">
        <f>IF(IFERROR(HLOOKUP($B96,$F26:$FS26,1,FALSE),0)=0,0,1)*AC$62</f>
        <v>0</v>
      </c>
      <c r="AD96" s="450">
        <f>IF(IFERROR(HLOOKUP($B96,$F27:$FS27,1,FALSE),0)=0,0,1)*AD$62</f>
        <v>0</v>
      </c>
      <c r="AE96" s="450">
        <f>IF(IFERROR(HLOOKUP($B96,$F28:$FS28,1,FALSE),0)=0,0,1)*AE$62</f>
        <v>0</v>
      </c>
      <c r="AF96" s="450">
        <f>IF(IFERROR(HLOOKUP($B96,$F29:$FS29,1,FALSE),0)=0,0,1)*AF$62</f>
        <v>0</v>
      </c>
      <c r="AG96" s="450">
        <f>IF(IFERROR(HLOOKUP($B96,$F30:$FS30,1,FALSE),0)=0,0,1)*AG$62</f>
        <v>0</v>
      </c>
      <c r="AH96" s="450">
        <f>IF(IFERROR(HLOOKUP($B96,$F31:$FS31,1,FALSE),0)=0,0,1)*AH$62</f>
        <v>0</v>
      </c>
      <c r="AI96" s="450">
        <f>IF(IFERROR(HLOOKUP($B96,$F32:$FS32,1,FALSE),0)=0,0,1)*AI$62</f>
        <v>0</v>
      </c>
      <c r="AJ96" s="450">
        <f>IF(IFERROR(HLOOKUP($B96,$F33:$FS33,1,FALSE),0)=0,0,1)*AJ$62</f>
        <v>0</v>
      </c>
      <c r="AK96" s="450">
        <f>IF(IFERROR(HLOOKUP($B96,$F34:$FS34,1,FALSE),0)=0,0,1)*AK$62</f>
        <v>0</v>
      </c>
      <c r="AL96" s="450">
        <f>IF(IFERROR(HLOOKUP($B96,$F35:$FS35,1,FALSE),0)=0,0,1)*AL$62</f>
        <v>0</v>
      </c>
      <c r="AM96" s="450">
        <f>IF(IFERROR(HLOOKUP($B96,$F36:$FS36,1,FALSE),0)=0,0,1)*AM$62</f>
        <v>0</v>
      </c>
      <c r="AN96" s="450">
        <f>IF(IFERROR(HLOOKUP($B96,$F37:$FS37,1,FALSE),0)=0,0,1)*AN$62</f>
        <v>0</v>
      </c>
      <c r="AO96" s="450">
        <f>IF(IFERROR(HLOOKUP($B96,$F38:$FS38,1,FALSE),0)=0,0,1)*AO$62</f>
        <v>0</v>
      </c>
      <c r="AP96" s="450">
        <f>IF(IFERROR(HLOOKUP($B96,$F39:$FS39,1,FALSE),0)=0,0,1)*AP$62</f>
        <v>0</v>
      </c>
      <c r="AQ96" s="450">
        <f>IF(IFERROR(HLOOKUP($B96,$F40:$FS40,1,FALSE),0)=0,0,1)*AQ$62</f>
        <v>0</v>
      </c>
      <c r="AR96" s="450">
        <f>IF(IFERROR(HLOOKUP($B96,$F41:$FS41,1,FALSE),0)=0,0,1)*AR$62</f>
        <v>0</v>
      </c>
      <c r="AS96" s="450">
        <f>IF(IFERROR(HLOOKUP($B96,$F42:$FS42,1,FALSE),0)=0,0,1)*AS$62</f>
        <v>0</v>
      </c>
      <c r="AT96" s="450">
        <f>IF(IFERROR(HLOOKUP($B96,$F43:$FS43,1,FALSE),0)=0,0,1)*AT$62</f>
        <v>0</v>
      </c>
      <c r="AU96" s="450">
        <f>IF(IFERROR(HLOOKUP($B96,$F44:$FS44,1,FALSE),0)=0,0,1)*AU$62</f>
        <v>0</v>
      </c>
      <c r="AV96" s="450">
        <f>IF(IFERROR(HLOOKUP($B96,$F45:$FS45,1,FALSE),0)=0,0,1)*AV$62</f>
        <v>0</v>
      </c>
      <c r="AW96" s="450">
        <f>IF(IFERROR(HLOOKUP($B96,$F46:$FS46,1,FALSE),0)=0,0,1)*AW$62</f>
        <v>0</v>
      </c>
      <c r="AX96" s="450">
        <f>IF(IFERROR(HLOOKUP($B96,$F47:$FS47,1,FALSE),0)=0,0,1)*AX$62</f>
        <v>0</v>
      </c>
      <c r="AY96" s="450">
        <f>IF(IFERROR(HLOOKUP($B96,$F48:$FS48,1,FALSE),0)=0,0,1)*AY$62</f>
        <v>0</v>
      </c>
      <c r="AZ96" s="450">
        <f>IF(IFERROR(HLOOKUP($B96,$F49:$FS49,1,FALSE),0)=0,0,1)*AZ$62</f>
        <v>0</v>
      </c>
      <c r="BA96" s="450">
        <f>IF(IFERROR(HLOOKUP($B96,$F50:$FS50,1,FALSE),0)=0,0,1)*BA$62</f>
        <v>0</v>
      </c>
      <c r="BB96" s="450">
        <f>IF(IFERROR(HLOOKUP($B96,$F51:$FS51,1,FALSE),0)=0,0,1)*BB$62</f>
        <v>0</v>
      </c>
      <c r="BC96" s="450">
        <f>IF(IFERROR(HLOOKUP($B96,$F52:$FS52,1,FALSE),0)=0,0,1)*BC$62</f>
        <v>0</v>
      </c>
      <c r="BD96" s="450">
        <f>IF(IFERROR(HLOOKUP($B96,$F53:$FS53,1,FALSE),0)=0,0,1)*BD$62</f>
        <v>0</v>
      </c>
      <c r="BE96" s="450">
        <f>IF(IFERROR(HLOOKUP($B96,$F54:$FS54,1,FALSE),0)=0,0,1)*BE$62</f>
        <v>0</v>
      </c>
      <c r="BF96" s="450">
        <f>IF(IFERROR(HLOOKUP($B96,$F55:$FS55,1,FALSE),0)=0,0,1)*BF$62</f>
        <v>0</v>
      </c>
      <c r="BG96" s="450">
        <f>IF(IFERROR(HLOOKUP($B96,$F56:$FS56,1,FALSE),0)=0,0,1)*BG$62</f>
        <v>0</v>
      </c>
      <c r="BH96" s="450">
        <f>IF(IFERROR(HLOOKUP($B96,$F57:$FS57,1,FALSE),0)=0,0,1)*BH$62</f>
        <v>0</v>
      </c>
      <c r="BI96" s="450">
        <f>IF(IFERROR(HLOOKUP($B96,$F58:$FS58,1,FALSE),0)=0,0,1)*BI$62</f>
        <v>0</v>
      </c>
    </row>
    <row r="97" spans="1:61" ht="13">
      <c r="A97" s="609">
        <v>4</v>
      </c>
      <c r="B97" s="619" t="s">
        <v>673</v>
      </c>
      <c r="C97">
        <f t="shared" ca="1" si="0"/>
        <v>1.18</v>
      </c>
      <c r="D97">
        <f t="shared" si="1"/>
        <v>2</v>
      </c>
      <c r="E97" s="450">
        <f>IF(IFERROR(HLOOKUP($B97,$F2:$FS2,1,FALSE),0)=0,0,1)*E$62</f>
        <v>0</v>
      </c>
      <c r="F97" s="450">
        <f>IF(IFERROR(HLOOKUP($B97,$F3:$FS3,1,FALSE),0)=0,0,1)*F$62</f>
        <v>0.18</v>
      </c>
      <c r="G97" s="450">
        <f>IF(IFERROR(HLOOKUP($B97,$F4:$FS4,1,FALSE),0)=0,0,1)*G$62</f>
        <v>1</v>
      </c>
      <c r="H97" s="450">
        <f>IF(IFERROR(HLOOKUP($B97,$F5:$FS5,1,FALSE),0)=0,0,1)*H$62</f>
        <v>0</v>
      </c>
      <c r="I97" s="450">
        <f ca="1">IF(IFERROR(HLOOKUP($B97,$F6:$FS6,1,FALSE),0)=0,0,1)*I$62</f>
        <v>0</v>
      </c>
      <c r="J97" s="450">
        <f>IF(IFERROR(HLOOKUP($B97,$F7:$FS7,1,FALSE),0)=0,0,1)*J$62</f>
        <v>0</v>
      </c>
      <c r="K97" s="450">
        <f>IF(IFERROR(HLOOKUP($B97,$F8:$FS8,1,FALSE),0)=0,0,1)*K$62</f>
        <v>0</v>
      </c>
      <c r="L97" s="450">
        <f>IF(IFERROR(HLOOKUP($B97,$F9:$FS9,1,FALSE),0)=0,0,1)*L$62</f>
        <v>0</v>
      </c>
      <c r="M97" s="450">
        <f>IF(IFERROR(HLOOKUP($B97,$F10:$FS10,1,FALSE),0)=0,0,1)*M$62</f>
        <v>0</v>
      </c>
      <c r="N97" s="450">
        <f>IF(IFERROR(HLOOKUP($B97,$F11:$FS11,1,FALSE),0)=0,0,1)*N$62</f>
        <v>0</v>
      </c>
      <c r="O97" s="450">
        <f>IF(IFERROR(HLOOKUP($B97,$F12:$FS12,1,FALSE),0)=0,0,1)*O$62</f>
        <v>0</v>
      </c>
      <c r="P97" s="450">
        <f>IF(IFERROR(HLOOKUP($B97,$F13:$FS13,1,FALSE),0)=0,0,1)*P$62</f>
        <v>0</v>
      </c>
      <c r="Q97" s="450">
        <f>IF(IFERROR(HLOOKUP($B97,$F14:$FS14,1,FALSE),0)=0,0,1)*Q$62</f>
        <v>0</v>
      </c>
      <c r="R97" s="450">
        <f>IF(IFERROR(HLOOKUP($B97,$F15:$FS15,1,FALSE),0)=0,0,1)*R$62</f>
        <v>0</v>
      </c>
      <c r="S97" s="450">
        <f>IF(IFERROR(HLOOKUP($B97,$F16:$FS16,1,FALSE),0)=0,0,1)*S$62</f>
        <v>0</v>
      </c>
      <c r="T97" s="450">
        <f>IF(IFERROR(HLOOKUP($B97,$F17:$FS17,1,FALSE),0)=0,0,1)*T$62</f>
        <v>0</v>
      </c>
      <c r="U97" s="450">
        <f>IF(IFERROR(HLOOKUP($B97,$F18:$FS18,1,FALSE),0)=0,0,1)*U$62</f>
        <v>0</v>
      </c>
      <c r="V97" s="450">
        <f>IF(IFERROR(HLOOKUP($B97,$F19:$FS19,1,FALSE),0)=0,0,1)*V$62</f>
        <v>0</v>
      </c>
      <c r="W97" s="450">
        <f>IF(IFERROR(HLOOKUP($B97,$F20:$FS20,1,FALSE),0)=0,0,1)*W$62</f>
        <v>0</v>
      </c>
      <c r="X97" s="450">
        <f>IF(IFERROR(HLOOKUP($B97,$F21:$FS21,1,FALSE),0)=0,0,1)*X$62</f>
        <v>0</v>
      </c>
      <c r="Y97" s="450">
        <f>IF(IFERROR(HLOOKUP($B97,$F22:$FS22,1,FALSE),0)=0,0,1)*Y$62</f>
        <v>0</v>
      </c>
      <c r="Z97" s="450">
        <f>IF(IFERROR(HLOOKUP($B97,$F23:$FS23,1,FALSE),0)=0,0,1)*Z$62</f>
        <v>0</v>
      </c>
      <c r="AA97" s="450">
        <f>IF(IFERROR(HLOOKUP($B97,$F24:$FS24,1,FALSE),0)=0,0,1)*AA$62</f>
        <v>0</v>
      </c>
      <c r="AB97" s="450">
        <f>IF(IFERROR(HLOOKUP($B97,$F25:$FS25,1,FALSE),0)=0,0,1)*AB$62</f>
        <v>0</v>
      </c>
      <c r="AC97" s="450">
        <f>IF(IFERROR(HLOOKUP($B97,$F26:$FS26,1,FALSE),0)=0,0,1)*AC$62</f>
        <v>0</v>
      </c>
      <c r="AD97" s="450">
        <f>IF(IFERROR(HLOOKUP($B97,$F27:$FS27,1,FALSE),0)=0,0,1)*AD$62</f>
        <v>0</v>
      </c>
      <c r="AE97" s="450">
        <f>IF(IFERROR(HLOOKUP($B97,$F28:$FS28,1,FALSE),0)=0,0,1)*AE$62</f>
        <v>0</v>
      </c>
      <c r="AF97" s="450">
        <f>IF(IFERROR(HLOOKUP($B97,$F29:$FS29,1,FALSE),0)=0,0,1)*AF$62</f>
        <v>0</v>
      </c>
      <c r="AG97" s="450">
        <f>IF(IFERROR(HLOOKUP($B97,$F30:$FS30,1,FALSE),0)=0,0,1)*AG$62</f>
        <v>0</v>
      </c>
      <c r="AH97" s="450">
        <f>IF(IFERROR(HLOOKUP($B97,$F31:$FS31,1,FALSE),0)=0,0,1)*AH$62</f>
        <v>0</v>
      </c>
      <c r="AI97" s="450">
        <f>IF(IFERROR(HLOOKUP($B97,$F32:$FS32,1,FALSE),0)=0,0,1)*AI$62</f>
        <v>0</v>
      </c>
      <c r="AJ97" s="450">
        <f>IF(IFERROR(HLOOKUP($B97,$F33:$FS33,1,FALSE),0)=0,0,1)*AJ$62</f>
        <v>0</v>
      </c>
      <c r="AK97" s="450">
        <f>IF(IFERROR(HLOOKUP($B97,$F34:$FS34,1,FALSE),0)=0,0,1)*AK$62</f>
        <v>0</v>
      </c>
      <c r="AL97" s="450">
        <f>IF(IFERROR(HLOOKUP($B97,$F35:$FS35,1,FALSE),0)=0,0,1)*AL$62</f>
        <v>0</v>
      </c>
      <c r="AM97" s="450">
        <f>IF(IFERROR(HLOOKUP($B97,$F36:$FS36,1,FALSE),0)=0,0,1)*AM$62</f>
        <v>0</v>
      </c>
      <c r="AN97" s="450">
        <f>IF(IFERROR(HLOOKUP($B97,$F37:$FS37,1,FALSE),0)=0,0,1)*AN$62</f>
        <v>0</v>
      </c>
      <c r="AO97" s="450">
        <f>IF(IFERROR(HLOOKUP($B97,$F38:$FS38,1,FALSE),0)=0,0,1)*AO$62</f>
        <v>0</v>
      </c>
      <c r="AP97" s="450">
        <f>IF(IFERROR(HLOOKUP($B97,$F39:$FS39,1,FALSE),0)=0,0,1)*AP$62</f>
        <v>0</v>
      </c>
      <c r="AQ97" s="450">
        <f>IF(IFERROR(HLOOKUP($B97,$F40:$FS40,1,FALSE),0)=0,0,1)*AQ$62</f>
        <v>0</v>
      </c>
      <c r="AR97" s="450">
        <f>IF(IFERROR(HLOOKUP($B97,$F41:$FS41,1,FALSE),0)=0,0,1)*AR$62</f>
        <v>0</v>
      </c>
      <c r="AS97" s="450">
        <f>IF(IFERROR(HLOOKUP($B97,$F42:$FS42,1,FALSE),0)=0,0,1)*AS$62</f>
        <v>0</v>
      </c>
      <c r="AT97" s="450">
        <f>IF(IFERROR(HLOOKUP($B97,$F43:$FS43,1,FALSE),0)=0,0,1)*AT$62</f>
        <v>0</v>
      </c>
      <c r="AU97" s="450">
        <f>IF(IFERROR(HLOOKUP($B97,$F44:$FS44,1,FALSE),0)=0,0,1)*AU$62</f>
        <v>0</v>
      </c>
      <c r="AV97" s="450">
        <f>IF(IFERROR(HLOOKUP($B97,$F45:$FS45,1,FALSE),0)=0,0,1)*AV$62</f>
        <v>0</v>
      </c>
      <c r="AW97" s="450">
        <f>IF(IFERROR(HLOOKUP($B97,$F46:$FS46,1,FALSE),0)=0,0,1)*AW$62</f>
        <v>0</v>
      </c>
      <c r="AX97" s="450">
        <f>IF(IFERROR(HLOOKUP($B97,$F47:$FS47,1,FALSE),0)=0,0,1)*AX$62</f>
        <v>0</v>
      </c>
      <c r="AY97" s="450">
        <f>IF(IFERROR(HLOOKUP($B97,$F48:$FS48,1,FALSE),0)=0,0,1)*AY$62</f>
        <v>0</v>
      </c>
      <c r="AZ97" s="450">
        <f>IF(IFERROR(HLOOKUP($B97,$F49:$FS49,1,FALSE),0)=0,0,1)*AZ$62</f>
        <v>0</v>
      </c>
      <c r="BA97" s="450">
        <f>IF(IFERROR(HLOOKUP($B97,$F50:$FS50,1,FALSE),0)=0,0,1)*BA$62</f>
        <v>0</v>
      </c>
      <c r="BB97" s="450">
        <f>IF(IFERROR(HLOOKUP($B97,$F51:$FS51,1,FALSE),0)=0,0,1)*BB$62</f>
        <v>0</v>
      </c>
      <c r="BC97" s="450">
        <f>IF(IFERROR(HLOOKUP($B97,$F52:$FS52,1,FALSE),0)=0,0,1)*BC$62</f>
        <v>0</v>
      </c>
      <c r="BD97" s="450">
        <f>IF(IFERROR(HLOOKUP($B97,$F53:$FS53,1,FALSE),0)=0,0,1)*BD$62</f>
        <v>0</v>
      </c>
      <c r="BE97" s="450">
        <f>IF(IFERROR(HLOOKUP($B97,$F54:$FS54,1,FALSE),0)=0,0,1)*BE$62</f>
        <v>0</v>
      </c>
      <c r="BF97" s="450">
        <f>IF(IFERROR(HLOOKUP($B97,$F55:$FS55,1,FALSE),0)=0,0,1)*BF$62</f>
        <v>0</v>
      </c>
      <c r="BG97" s="450">
        <f>IF(IFERROR(HLOOKUP($B97,$F56:$FS56,1,FALSE),0)=0,0,1)*BG$62</f>
        <v>0</v>
      </c>
      <c r="BH97" s="450">
        <f>IF(IFERROR(HLOOKUP($B97,$F57:$FS57,1,FALSE),0)=0,0,1)*BH$62</f>
        <v>0</v>
      </c>
      <c r="BI97" s="450">
        <f>IF(IFERROR(HLOOKUP($B97,$F58:$FS58,1,FALSE),0)=0,0,1)*BI$62</f>
        <v>0</v>
      </c>
    </row>
    <row r="98" spans="1:61" ht="13">
      <c r="A98" s="609">
        <v>4</v>
      </c>
      <c r="B98" s="619" t="s">
        <v>674</v>
      </c>
      <c r="C98">
        <f t="shared" ca="1" si="0"/>
        <v>11.5774973364144</v>
      </c>
      <c r="D98">
        <f t="shared" si="1"/>
        <v>15</v>
      </c>
      <c r="E98" s="450">
        <f>IF(IFERROR(HLOOKUP($B98,$F2:$FS2,1,FALSE),0)=0,0,1)*E$62</f>
        <v>0</v>
      </c>
      <c r="F98" s="450">
        <f>IF(IFERROR(HLOOKUP($B98,$F3:$FS3,1,FALSE),0)=0,0,1)*F$62</f>
        <v>0.18</v>
      </c>
      <c r="G98" s="450">
        <f>IF(IFERROR(HLOOKUP($B98,$F4:$FS4,1,FALSE),0)=0,0,1)*G$62</f>
        <v>1</v>
      </c>
      <c r="H98" s="450">
        <f>IF(IFERROR(HLOOKUP($B98,$F5:$FS5,1,FALSE),0)=0,0,1)*H$62</f>
        <v>0</v>
      </c>
      <c r="I98" s="450">
        <f ca="1">IF(IFERROR(HLOOKUP($B98,$F6:$FS6,1,FALSE),0)=0,0,1)*I$62</f>
        <v>0</v>
      </c>
      <c r="J98" s="450">
        <f>IF(IFERROR(HLOOKUP($B98,$F7:$FS7,1,FALSE),0)=0,0,1)*J$62</f>
        <v>0</v>
      </c>
      <c r="K98" s="450">
        <f>IF(IFERROR(HLOOKUP($B98,$F8:$FS8,1,FALSE),0)=0,0,1)*K$62</f>
        <v>0</v>
      </c>
      <c r="L98" s="450">
        <f>IF(IFERROR(HLOOKUP($B98,$F9:$FS9,1,FALSE),0)=0,0,1)*L$62</f>
        <v>0</v>
      </c>
      <c r="M98" s="450">
        <f>IF(IFERROR(HLOOKUP($B98,$F10:$FS10,1,FALSE),0)=0,0,1)*M$62</f>
        <v>0</v>
      </c>
      <c r="N98" s="450">
        <f>IF(IFERROR(HLOOKUP($B98,$F11:$FS11,1,FALSE),0)=0,0,1)*N$62</f>
        <v>1</v>
      </c>
      <c r="O98" s="450">
        <f>IF(IFERROR(HLOOKUP($B98,$F12:$FS12,1,FALSE),0)=0,0,1)*O$62</f>
        <v>1</v>
      </c>
      <c r="P98" s="450">
        <f>IF(IFERROR(HLOOKUP($B98,$F13:$FS13,1,FALSE),0)=0,0,1)*P$62</f>
        <v>0.11120866256950541</v>
      </c>
      <c r="Q98" s="450">
        <f>IF(IFERROR(HLOOKUP($B98,$F14:$FS14,1,FALSE),0)=0,0,1)*Q$62</f>
        <v>0.13636363636363635</v>
      </c>
      <c r="R98" s="450">
        <f>IF(IFERROR(HLOOKUP($B98,$F15:$FS15,1,FALSE),0)=0,0,1)*R$62</f>
        <v>1</v>
      </c>
      <c r="S98" s="450">
        <f>IF(IFERROR(HLOOKUP($B98,$F16:$FS16,1,FALSE),0)=0,0,1)*S$62</f>
        <v>1</v>
      </c>
      <c r="T98" s="450">
        <f>IF(IFERROR(HLOOKUP($B98,$F17:$FS17,1,FALSE),0)=0,0,1)*T$62</f>
        <v>1</v>
      </c>
      <c r="U98" s="450">
        <f>IF(IFERROR(HLOOKUP($B98,$F18:$FS18,1,FALSE),0)=0,0,1)*U$62</f>
        <v>0</v>
      </c>
      <c r="V98" s="450">
        <f>IF(IFERROR(HLOOKUP($B98,$F19:$FS19,1,FALSE),0)=0,0,1)*V$62</f>
        <v>1</v>
      </c>
      <c r="W98" s="450">
        <f>IF(IFERROR(HLOOKUP($B98,$F20:$FS20,1,FALSE),0)=0,0,1)*W$62</f>
        <v>1</v>
      </c>
      <c r="X98" s="450">
        <f>IF(IFERROR(HLOOKUP($B98,$F21:$FS21,1,FALSE),0)=0,0,1)*X$62</f>
        <v>0.14992503748125938</v>
      </c>
      <c r="Y98" s="450">
        <f>IF(IFERROR(HLOOKUP($B98,$F22:$FS22,1,FALSE),0)=0,0,1)*Y$62</f>
        <v>1</v>
      </c>
      <c r="Z98" s="450">
        <f>IF(IFERROR(HLOOKUP($B98,$F23:$FS23,1,FALSE),0)=0,0,1)*Z$62</f>
        <v>0</v>
      </c>
      <c r="AA98" s="450">
        <f>IF(IFERROR(HLOOKUP($B98,$F24:$FS24,1,FALSE),0)=0,0,1)*AA$62</f>
        <v>0</v>
      </c>
      <c r="AB98" s="450">
        <f>IF(IFERROR(HLOOKUP($B98,$F25:$FS25,1,FALSE),0)=0,0,1)*AB$62</f>
        <v>1</v>
      </c>
      <c r="AC98" s="450">
        <f>IF(IFERROR(HLOOKUP($B98,$F26:$FS26,1,FALSE),0)=0,0,1)*AC$62</f>
        <v>0</v>
      </c>
      <c r="AD98" s="450">
        <f>IF(IFERROR(HLOOKUP($B98,$F27:$FS27,1,FALSE),0)=0,0,1)*AD$62</f>
        <v>0</v>
      </c>
      <c r="AE98" s="450">
        <f>IF(IFERROR(HLOOKUP($B98,$F28:$FS28,1,FALSE),0)=0,0,1)*AE$62</f>
        <v>0</v>
      </c>
      <c r="AF98" s="450">
        <f>IF(IFERROR(HLOOKUP($B98,$F29:$FS29,1,FALSE),0)=0,0,1)*AF$62</f>
        <v>0</v>
      </c>
      <c r="AG98" s="450">
        <f>IF(IFERROR(HLOOKUP($B98,$F30:$FS30,1,FALSE),0)=0,0,1)*AG$62</f>
        <v>1</v>
      </c>
      <c r="AH98" s="450">
        <f>IF(IFERROR(HLOOKUP($B98,$F31:$FS31,1,FALSE),0)=0,0,1)*AH$62</f>
        <v>0</v>
      </c>
      <c r="AI98" s="450">
        <f>IF(IFERROR(HLOOKUP($B98,$F32:$FS32,1,FALSE),0)=0,0,1)*AI$62</f>
        <v>0</v>
      </c>
      <c r="AJ98" s="450">
        <f>IF(IFERROR(HLOOKUP($B98,$F33:$FS33,1,FALSE),0)=0,0,1)*AJ$62</f>
        <v>0</v>
      </c>
      <c r="AK98" s="450">
        <f>IF(IFERROR(HLOOKUP($B98,$F34:$FS34,1,FALSE),0)=0,0,1)*AK$62</f>
        <v>0</v>
      </c>
      <c r="AL98" s="450">
        <f>IF(IFERROR(HLOOKUP($B98,$F35:$FS35,1,FALSE),0)=0,0,1)*AL$62</f>
        <v>0</v>
      </c>
      <c r="AM98" s="450">
        <f>IF(IFERROR(HLOOKUP($B98,$F36:$FS36,1,FALSE),0)=0,0,1)*AM$62</f>
        <v>0</v>
      </c>
      <c r="AN98" s="450">
        <f>IF(IFERROR(HLOOKUP($B98,$F37:$FS37,1,FALSE),0)=0,0,1)*AN$62</f>
        <v>0</v>
      </c>
      <c r="AO98" s="450">
        <f>IF(IFERROR(HLOOKUP($B98,$F38:$FS38,1,FALSE),0)=0,0,1)*AO$62</f>
        <v>0</v>
      </c>
      <c r="AP98" s="450">
        <f>IF(IFERROR(HLOOKUP($B98,$F39:$FS39,1,FALSE),0)=0,0,1)*AP$62</f>
        <v>0</v>
      </c>
      <c r="AQ98" s="450">
        <f>IF(IFERROR(HLOOKUP($B98,$F40:$FS40,1,FALSE),0)=0,0,1)*AQ$62</f>
        <v>0</v>
      </c>
      <c r="AR98" s="450">
        <f>IF(IFERROR(HLOOKUP($B98,$F41:$FS41,1,FALSE),0)=0,0,1)*AR$62</f>
        <v>0</v>
      </c>
      <c r="AS98" s="450">
        <f>IF(IFERROR(HLOOKUP($B98,$F42:$FS42,1,FALSE),0)=0,0,1)*AS$62</f>
        <v>0</v>
      </c>
      <c r="AT98" s="450">
        <f>IF(IFERROR(HLOOKUP($B98,$F43:$FS43,1,FALSE),0)=0,0,1)*AT$62</f>
        <v>0</v>
      </c>
      <c r="AU98" s="450">
        <f>IF(IFERROR(HLOOKUP($B98,$F44:$FS44,1,FALSE),0)=0,0,1)*AU$62</f>
        <v>0</v>
      </c>
      <c r="AV98" s="450">
        <f>IF(IFERROR(HLOOKUP($B98,$F45:$FS45,1,FALSE),0)=0,0,1)*AV$62</f>
        <v>0</v>
      </c>
      <c r="AW98" s="450">
        <f>IF(IFERROR(HLOOKUP($B98,$F46:$FS46,1,FALSE),0)=0,0,1)*AW$62</f>
        <v>0</v>
      </c>
      <c r="AX98" s="450">
        <f>IF(IFERROR(HLOOKUP($B98,$F47:$FS47,1,FALSE),0)=0,0,1)*AX$62</f>
        <v>0</v>
      </c>
      <c r="AY98" s="450">
        <f>IF(IFERROR(HLOOKUP($B98,$F48:$FS48,1,FALSE),0)=0,0,1)*AY$62</f>
        <v>0</v>
      </c>
      <c r="AZ98" s="450">
        <f>IF(IFERROR(HLOOKUP($B98,$F49:$FS49,1,FALSE),0)=0,0,1)*AZ$62</f>
        <v>0</v>
      </c>
      <c r="BA98" s="450">
        <f>IF(IFERROR(HLOOKUP($B98,$F50:$FS50,1,FALSE),0)=0,0,1)*BA$62</f>
        <v>0</v>
      </c>
      <c r="BB98" s="450">
        <f>IF(IFERROR(HLOOKUP($B98,$F51:$FS51,1,FALSE),0)=0,0,1)*BB$62</f>
        <v>0</v>
      </c>
      <c r="BC98" s="450">
        <f>IF(IFERROR(HLOOKUP($B98,$F52:$FS52,1,FALSE),0)=0,0,1)*BC$62</f>
        <v>0</v>
      </c>
      <c r="BD98" s="450">
        <f>IF(IFERROR(HLOOKUP($B98,$F53:$FS53,1,FALSE),0)=0,0,1)*BD$62</f>
        <v>0</v>
      </c>
      <c r="BE98" s="450">
        <f>IF(IFERROR(HLOOKUP($B98,$F54:$FS54,1,FALSE),0)=0,0,1)*BE$62</f>
        <v>0</v>
      </c>
      <c r="BF98" s="450">
        <f>IF(IFERROR(HLOOKUP($B98,$F55:$FS55,1,FALSE),0)=0,0,1)*BF$62</f>
        <v>0</v>
      </c>
      <c r="BG98" s="450">
        <f>IF(IFERROR(HLOOKUP($B98,$F56:$FS56,1,FALSE),0)=0,0,1)*BG$62</f>
        <v>0</v>
      </c>
      <c r="BH98" s="450">
        <f>IF(IFERROR(HLOOKUP($B98,$F57:$FS57,1,FALSE),0)=0,0,1)*BH$62</f>
        <v>0</v>
      </c>
      <c r="BI98" s="450">
        <f>IF(IFERROR(HLOOKUP($B98,$F58:$FS58,1,FALSE),0)=0,0,1)*BI$62</f>
        <v>0</v>
      </c>
    </row>
    <row r="99" spans="1:61" ht="13">
      <c r="A99" s="609">
        <v>4</v>
      </c>
      <c r="B99" s="619" t="s">
        <v>675</v>
      </c>
      <c r="C99">
        <f t="shared" ca="1" si="0"/>
        <v>1.18</v>
      </c>
      <c r="D99">
        <f t="shared" si="1"/>
        <v>2</v>
      </c>
      <c r="E99" s="450">
        <f>IF(IFERROR(HLOOKUP($B99,$F2:$FS2,1,FALSE),0)=0,0,1)*E$62</f>
        <v>0</v>
      </c>
      <c r="F99" s="450">
        <f>IF(IFERROR(HLOOKUP($B99,$F3:$FS3,1,FALSE),0)=0,0,1)*F$62</f>
        <v>0.18</v>
      </c>
      <c r="G99" s="450">
        <f>IF(IFERROR(HLOOKUP($B99,$F4:$FS4,1,FALSE),0)=0,0,1)*G$62</f>
        <v>1</v>
      </c>
      <c r="H99" s="450">
        <f>IF(IFERROR(HLOOKUP($B99,$F5:$FS5,1,FALSE),0)=0,0,1)*H$62</f>
        <v>0</v>
      </c>
      <c r="I99" s="450">
        <f ca="1">IF(IFERROR(HLOOKUP($B99,$F6:$FS6,1,FALSE),0)=0,0,1)*I$62</f>
        <v>0</v>
      </c>
      <c r="J99" s="450">
        <f>IF(IFERROR(HLOOKUP($B99,$F7:$FS7,1,FALSE),0)=0,0,1)*J$62</f>
        <v>0</v>
      </c>
      <c r="K99" s="450">
        <f>IF(IFERROR(HLOOKUP($B99,$F8:$FS8,1,FALSE),0)=0,0,1)*K$62</f>
        <v>0</v>
      </c>
      <c r="L99" s="450">
        <f>IF(IFERROR(HLOOKUP($B99,$F9:$FS9,1,FALSE),0)=0,0,1)*L$62</f>
        <v>0</v>
      </c>
      <c r="M99" s="450">
        <f>IF(IFERROR(HLOOKUP($B99,$F10:$FS10,1,FALSE),0)=0,0,1)*M$62</f>
        <v>0</v>
      </c>
      <c r="N99" s="450">
        <f>IF(IFERROR(HLOOKUP($B99,$F11:$FS11,1,FALSE),0)=0,0,1)*N$62</f>
        <v>0</v>
      </c>
      <c r="O99" s="450">
        <f>IF(IFERROR(HLOOKUP($B99,$F12:$FS12,1,FALSE),0)=0,0,1)*O$62</f>
        <v>0</v>
      </c>
      <c r="P99" s="450">
        <f>IF(IFERROR(HLOOKUP($B99,$F13:$FS13,1,FALSE),0)=0,0,1)*P$62</f>
        <v>0</v>
      </c>
      <c r="Q99" s="450">
        <f>IF(IFERROR(HLOOKUP($B99,$F14:$FS14,1,FALSE),0)=0,0,1)*Q$62</f>
        <v>0</v>
      </c>
      <c r="R99" s="450">
        <f>IF(IFERROR(HLOOKUP($B99,$F15:$FS15,1,FALSE),0)=0,0,1)*R$62</f>
        <v>0</v>
      </c>
      <c r="S99" s="450">
        <f>IF(IFERROR(HLOOKUP($B99,$F16:$FS16,1,FALSE),0)=0,0,1)*S$62</f>
        <v>0</v>
      </c>
      <c r="T99" s="450">
        <f>IF(IFERROR(HLOOKUP($B99,$F17:$FS17,1,FALSE),0)=0,0,1)*T$62</f>
        <v>0</v>
      </c>
      <c r="U99" s="450">
        <f>IF(IFERROR(HLOOKUP($B99,$F18:$FS18,1,FALSE),0)=0,0,1)*U$62</f>
        <v>0</v>
      </c>
      <c r="V99" s="450">
        <f>IF(IFERROR(HLOOKUP($B99,$F19:$FS19,1,FALSE),0)=0,0,1)*V$62</f>
        <v>0</v>
      </c>
      <c r="W99" s="450">
        <f>IF(IFERROR(HLOOKUP($B99,$F20:$FS20,1,FALSE),0)=0,0,1)*W$62</f>
        <v>0</v>
      </c>
      <c r="X99" s="450">
        <f>IF(IFERROR(HLOOKUP($B99,$F21:$FS21,1,FALSE),0)=0,0,1)*X$62</f>
        <v>0</v>
      </c>
      <c r="Y99" s="450">
        <f>IF(IFERROR(HLOOKUP($B99,$F22:$FS22,1,FALSE),0)=0,0,1)*Y$62</f>
        <v>0</v>
      </c>
      <c r="Z99" s="450">
        <f>IF(IFERROR(HLOOKUP($B99,$F23:$FS23,1,FALSE),0)=0,0,1)*Z$62</f>
        <v>0</v>
      </c>
      <c r="AA99" s="450">
        <f>IF(IFERROR(HLOOKUP($B99,$F24:$FS24,1,FALSE),0)=0,0,1)*AA$62</f>
        <v>0</v>
      </c>
      <c r="AB99" s="450">
        <f>IF(IFERROR(HLOOKUP($B99,$F25:$FS25,1,FALSE),0)=0,0,1)*AB$62</f>
        <v>0</v>
      </c>
      <c r="AC99" s="450">
        <f>IF(IFERROR(HLOOKUP($B99,$F26:$FS26,1,FALSE),0)=0,0,1)*AC$62</f>
        <v>0</v>
      </c>
      <c r="AD99" s="450">
        <f>IF(IFERROR(HLOOKUP($B99,$F27:$FS27,1,FALSE),0)=0,0,1)*AD$62</f>
        <v>0</v>
      </c>
      <c r="AE99" s="450">
        <f>IF(IFERROR(HLOOKUP($B99,$F28:$FS28,1,FALSE),0)=0,0,1)*AE$62</f>
        <v>0</v>
      </c>
      <c r="AF99" s="450">
        <f>IF(IFERROR(HLOOKUP($B99,$F29:$FS29,1,FALSE),0)=0,0,1)*AF$62</f>
        <v>0</v>
      </c>
      <c r="AG99" s="450">
        <f>IF(IFERROR(HLOOKUP($B99,$F30:$FS30,1,FALSE),0)=0,0,1)*AG$62</f>
        <v>0</v>
      </c>
      <c r="AH99" s="450">
        <f>IF(IFERROR(HLOOKUP($B99,$F31:$FS31,1,FALSE),0)=0,0,1)*AH$62</f>
        <v>0</v>
      </c>
      <c r="AI99" s="450">
        <f>IF(IFERROR(HLOOKUP($B99,$F32:$FS32,1,FALSE),0)=0,0,1)*AI$62</f>
        <v>0</v>
      </c>
      <c r="AJ99" s="450">
        <f>IF(IFERROR(HLOOKUP($B99,$F33:$FS33,1,FALSE),0)=0,0,1)*AJ$62</f>
        <v>0</v>
      </c>
      <c r="AK99" s="450">
        <f>IF(IFERROR(HLOOKUP($B99,$F34:$FS34,1,FALSE),0)=0,0,1)*AK$62</f>
        <v>0</v>
      </c>
      <c r="AL99" s="450">
        <f>IF(IFERROR(HLOOKUP($B99,$F35:$FS35,1,FALSE),0)=0,0,1)*AL$62</f>
        <v>0</v>
      </c>
      <c r="AM99" s="450">
        <f>IF(IFERROR(HLOOKUP($B99,$F36:$FS36,1,FALSE),0)=0,0,1)*AM$62</f>
        <v>0</v>
      </c>
      <c r="AN99" s="450">
        <f>IF(IFERROR(HLOOKUP($B99,$F37:$FS37,1,FALSE),0)=0,0,1)*AN$62</f>
        <v>0</v>
      </c>
      <c r="AO99" s="450">
        <f>IF(IFERROR(HLOOKUP($B99,$F38:$FS38,1,FALSE),0)=0,0,1)*AO$62</f>
        <v>0</v>
      </c>
      <c r="AP99" s="450">
        <f>IF(IFERROR(HLOOKUP($B99,$F39:$FS39,1,FALSE),0)=0,0,1)*AP$62</f>
        <v>0</v>
      </c>
      <c r="AQ99" s="450">
        <f>IF(IFERROR(HLOOKUP($B99,$F40:$FS40,1,FALSE),0)=0,0,1)*AQ$62</f>
        <v>0</v>
      </c>
      <c r="AR99" s="450">
        <f>IF(IFERROR(HLOOKUP($B99,$F41:$FS41,1,FALSE),0)=0,0,1)*AR$62</f>
        <v>0</v>
      </c>
      <c r="AS99" s="450">
        <f>IF(IFERROR(HLOOKUP($B99,$F42:$FS42,1,FALSE),0)=0,0,1)*AS$62</f>
        <v>0</v>
      </c>
      <c r="AT99" s="450">
        <f>IF(IFERROR(HLOOKUP($B99,$F43:$FS43,1,FALSE),0)=0,0,1)*AT$62</f>
        <v>0</v>
      </c>
      <c r="AU99" s="450">
        <f>IF(IFERROR(HLOOKUP($B99,$F44:$FS44,1,FALSE),0)=0,0,1)*AU$62</f>
        <v>0</v>
      </c>
      <c r="AV99" s="450">
        <f>IF(IFERROR(HLOOKUP($B99,$F45:$FS45,1,FALSE),0)=0,0,1)*AV$62</f>
        <v>0</v>
      </c>
      <c r="AW99" s="450">
        <f>IF(IFERROR(HLOOKUP($B99,$F46:$FS46,1,FALSE),0)=0,0,1)*AW$62</f>
        <v>0</v>
      </c>
      <c r="AX99" s="450">
        <f>IF(IFERROR(HLOOKUP($B99,$F47:$FS47,1,FALSE),0)=0,0,1)*AX$62</f>
        <v>0</v>
      </c>
      <c r="AY99" s="450">
        <f>IF(IFERROR(HLOOKUP($B99,$F48:$FS48,1,FALSE),0)=0,0,1)*AY$62</f>
        <v>0</v>
      </c>
      <c r="AZ99" s="450">
        <f>IF(IFERROR(HLOOKUP($B99,$F49:$FS49,1,FALSE),0)=0,0,1)*AZ$62</f>
        <v>0</v>
      </c>
      <c r="BA99" s="450">
        <f>IF(IFERROR(HLOOKUP($B99,$F50:$FS50,1,FALSE),0)=0,0,1)*BA$62</f>
        <v>0</v>
      </c>
      <c r="BB99" s="450">
        <f>IF(IFERROR(HLOOKUP($B99,$F51:$FS51,1,FALSE),0)=0,0,1)*BB$62</f>
        <v>0</v>
      </c>
      <c r="BC99" s="450">
        <f>IF(IFERROR(HLOOKUP($B99,$F52:$FS52,1,FALSE),0)=0,0,1)*BC$62</f>
        <v>0</v>
      </c>
      <c r="BD99" s="450">
        <f>IF(IFERROR(HLOOKUP($B99,$F53:$FS53,1,FALSE),0)=0,0,1)*BD$62</f>
        <v>0</v>
      </c>
      <c r="BE99" s="450">
        <f>IF(IFERROR(HLOOKUP($B99,$F54:$FS54,1,FALSE),0)=0,0,1)*BE$62</f>
        <v>0</v>
      </c>
      <c r="BF99" s="450">
        <f>IF(IFERROR(HLOOKUP($B99,$F55:$FS55,1,FALSE),0)=0,0,1)*BF$62</f>
        <v>0</v>
      </c>
      <c r="BG99" s="450">
        <f>IF(IFERROR(HLOOKUP($B99,$F56:$FS56,1,FALSE),0)=0,0,1)*BG$62</f>
        <v>0</v>
      </c>
      <c r="BH99" s="450">
        <f>IF(IFERROR(HLOOKUP($B99,$F57:$FS57,1,FALSE),0)=0,0,1)*BH$62</f>
        <v>0</v>
      </c>
      <c r="BI99" s="450">
        <f>IF(IFERROR(HLOOKUP($B99,$F58:$FS58,1,FALSE),0)=0,0,1)*BI$62</f>
        <v>0</v>
      </c>
    </row>
    <row r="100" spans="1:61" ht="13">
      <c r="A100" s="609">
        <v>4</v>
      </c>
      <c r="B100" s="619" t="s">
        <v>676</v>
      </c>
      <c r="C100">
        <f t="shared" ca="1" si="0"/>
        <v>1.18</v>
      </c>
      <c r="D100">
        <f t="shared" si="1"/>
        <v>2</v>
      </c>
      <c r="E100" s="450">
        <f>IF(IFERROR(HLOOKUP($B100,$F2:$FS2,1,FALSE),0)=0,0,1)*E$62</f>
        <v>0</v>
      </c>
      <c r="F100" s="450">
        <f>IF(IFERROR(HLOOKUP($B100,$F3:$FS3,1,FALSE),0)=0,0,1)*F$62</f>
        <v>0.18</v>
      </c>
      <c r="G100" s="450">
        <f>IF(IFERROR(HLOOKUP($B100,$F4:$FS4,1,FALSE),0)=0,0,1)*G$62</f>
        <v>1</v>
      </c>
      <c r="H100" s="450">
        <f>IF(IFERROR(HLOOKUP($B100,$F5:$FS5,1,FALSE),0)=0,0,1)*H$62</f>
        <v>0</v>
      </c>
      <c r="I100" s="450">
        <f ca="1">IF(IFERROR(HLOOKUP($B100,$F6:$FS6,1,FALSE),0)=0,0,1)*I$62</f>
        <v>0</v>
      </c>
      <c r="J100" s="450">
        <f>IF(IFERROR(HLOOKUP($B100,$F7:$FS7,1,FALSE),0)=0,0,1)*J$62</f>
        <v>0</v>
      </c>
      <c r="K100" s="450">
        <f>IF(IFERROR(HLOOKUP($B100,$F8:$FS8,1,FALSE),0)=0,0,1)*K$62</f>
        <v>0</v>
      </c>
      <c r="L100" s="450">
        <f>IF(IFERROR(HLOOKUP($B100,$F9:$FS9,1,FALSE),0)=0,0,1)*L$62</f>
        <v>0</v>
      </c>
      <c r="M100" s="450">
        <f>IF(IFERROR(HLOOKUP($B100,$F10:$FS10,1,FALSE),0)=0,0,1)*M$62</f>
        <v>0</v>
      </c>
      <c r="N100" s="450">
        <f>IF(IFERROR(HLOOKUP($B100,$F11:$FS11,1,FALSE),0)=0,0,1)*N$62</f>
        <v>0</v>
      </c>
      <c r="O100" s="450">
        <f>IF(IFERROR(HLOOKUP($B100,$F12:$FS12,1,FALSE),0)=0,0,1)*O$62</f>
        <v>0</v>
      </c>
      <c r="P100" s="450">
        <f>IF(IFERROR(HLOOKUP($B100,$F13:$FS13,1,FALSE),0)=0,0,1)*P$62</f>
        <v>0</v>
      </c>
      <c r="Q100" s="450">
        <f>IF(IFERROR(HLOOKUP($B100,$F14:$FS14,1,FALSE),0)=0,0,1)*Q$62</f>
        <v>0</v>
      </c>
      <c r="R100" s="450">
        <f>IF(IFERROR(HLOOKUP($B100,$F15:$FS15,1,FALSE),0)=0,0,1)*R$62</f>
        <v>0</v>
      </c>
      <c r="S100" s="450">
        <f>IF(IFERROR(HLOOKUP($B100,$F16:$FS16,1,FALSE),0)=0,0,1)*S$62</f>
        <v>0</v>
      </c>
      <c r="T100" s="450">
        <f>IF(IFERROR(HLOOKUP($B100,$F17:$FS17,1,FALSE),0)=0,0,1)*T$62</f>
        <v>0</v>
      </c>
      <c r="U100" s="450">
        <f>IF(IFERROR(HLOOKUP($B100,$F18:$FS18,1,FALSE),0)=0,0,1)*U$62</f>
        <v>0</v>
      </c>
      <c r="V100" s="450">
        <f>IF(IFERROR(HLOOKUP($B100,$F19:$FS19,1,FALSE),0)=0,0,1)*V$62</f>
        <v>0</v>
      </c>
      <c r="W100" s="450">
        <f>IF(IFERROR(HLOOKUP($B100,$F20:$FS20,1,FALSE),0)=0,0,1)*W$62</f>
        <v>0</v>
      </c>
      <c r="X100" s="450">
        <f>IF(IFERROR(HLOOKUP($B100,$F21:$FS21,1,FALSE),0)=0,0,1)*X$62</f>
        <v>0</v>
      </c>
      <c r="Y100" s="450">
        <f>IF(IFERROR(HLOOKUP($B100,$F22:$FS22,1,FALSE),0)=0,0,1)*Y$62</f>
        <v>0</v>
      </c>
      <c r="Z100" s="450">
        <f>IF(IFERROR(HLOOKUP($B100,$F23:$FS23,1,FALSE),0)=0,0,1)*Z$62</f>
        <v>0</v>
      </c>
      <c r="AA100" s="450">
        <f>IF(IFERROR(HLOOKUP($B100,$F24:$FS24,1,FALSE),0)=0,0,1)*AA$62</f>
        <v>0</v>
      </c>
      <c r="AB100" s="450">
        <f>IF(IFERROR(HLOOKUP($B100,$F25:$FS25,1,FALSE),0)=0,0,1)*AB$62</f>
        <v>0</v>
      </c>
      <c r="AC100" s="450">
        <f>IF(IFERROR(HLOOKUP($B100,$F26:$FS26,1,FALSE),0)=0,0,1)*AC$62</f>
        <v>0</v>
      </c>
      <c r="AD100" s="450">
        <f>IF(IFERROR(HLOOKUP($B100,$F27:$FS27,1,FALSE),0)=0,0,1)*AD$62</f>
        <v>0</v>
      </c>
      <c r="AE100" s="450">
        <f>IF(IFERROR(HLOOKUP($B100,$F28:$FS28,1,FALSE),0)=0,0,1)*AE$62</f>
        <v>0</v>
      </c>
      <c r="AF100" s="450">
        <f>IF(IFERROR(HLOOKUP($B100,$F29:$FS29,1,FALSE),0)=0,0,1)*AF$62</f>
        <v>0</v>
      </c>
      <c r="AG100" s="450">
        <f>IF(IFERROR(HLOOKUP($B100,$F30:$FS30,1,FALSE),0)=0,0,1)*AG$62</f>
        <v>0</v>
      </c>
      <c r="AH100" s="450">
        <f>IF(IFERROR(HLOOKUP($B100,$F31:$FS31,1,FALSE),0)=0,0,1)*AH$62</f>
        <v>0</v>
      </c>
      <c r="AI100" s="450">
        <f>IF(IFERROR(HLOOKUP($B100,$F32:$FS32,1,FALSE),0)=0,0,1)*AI$62</f>
        <v>0</v>
      </c>
      <c r="AJ100" s="450">
        <f>IF(IFERROR(HLOOKUP($B100,$F33:$FS33,1,FALSE),0)=0,0,1)*AJ$62</f>
        <v>0</v>
      </c>
      <c r="AK100" s="450">
        <f>IF(IFERROR(HLOOKUP($B100,$F34:$FS34,1,FALSE),0)=0,0,1)*AK$62</f>
        <v>0</v>
      </c>
      <c r="AL100" s="450">
        <f>IF(IFERROR(HLOOKUP($B100,$F35:$FS35,1,FALSE),0)=0,0,1)*AL$62</f>
        <v>0</v>
      </c>
      <c r="AM100" s="450">
        <f>IF(IFERROR(HLOOKUP($B100,$F36:$FS36,1,FALSE),0)=0,0,1)*AM$62</f>
        <v>0</v>
      </c>
      <c r="AN100" s="450">
        <f>IF(IFERROR(HLOOKUP($B100,$F37:$FS37,1,FALSE),0)=0,0,1)*AN$62</f>
        <v>0</v>
      </c>
      <c r="AO100" s="450">
        <f>IF(IFERROR(HLOOKUP($B100,$F38:$FS38,1,FALSE),0)=0,0,1)*AO$62</f>
        <v>0</v>
      </c>
      <c r="AP100" s="450">
        <f>IF(IFERROR(HLOOKUP($B100,$F39:$FS39,1,FALSE),0)=0,0,1)*AP$62</f>
        <v>0</v>
      </c>
      <c r="AQ100" s="450">
        <f>IF(IFERROR(HLOOKUP($B100,$F40:$FS40,1,FALSE),0)=0,0,1)*AQ$62</f>
        <v>0</v>
      </c>
      <c r="AR100" s="450">
        <f>IF(IFERROR(HLOOKUP($B100,$F41:$FS41,1,FALSE),0)=0,0,1)*AR$62</f>
        <v>0</v>
      </c>
      <c r="AS100" s="450">
        <f>IF(IFERROR(HLOOKUP($B100,$F42:$FS42,1,FALSE),0)=0,0,1)*AS$62</f>
        <v>0</v>
      </c>
      <c r="AT100" s="450">
        <f>IF(IFERROR(HLOOKUP($B100,$F43:$FS43,1,FALSE),0)=0,0,1)*AT$62</f>
        <v>0</v>
      </c>
      <c r="AU100" s="450">
        <f>IF(IFERROR(HLOOKUP($B100,$F44:$FS44,1,FALSE),0)=0,0,1)*AU$62</f>
        <v>0</v>
      </c>
      <c r="AV100" s="450">
        <f>IF(IFERROR(HLOOKUP($B100,$F45:$FS45,1,FALSE),0)=0,0,1)*AV$62</f>
        <v>0</v>
      </c>
      <c r="AW100" s="450">
        <f>IF(IFERROR(HLOOKUP($B100,$F46:$FS46,1,FALSE),0)=0,0,1)*AW$62</f>
        <v>0</v>
      </c>
      <c r="AX100" s="450">
        <f>IF(IFERROR(HLOOKUP($B100,$F47:$FS47,1,FALSE),0)=0,0,1)*AX$62</f>
        <v>0</v>
      </c>
      <c r="AY100" s="450">
        <f>IF(IFERROR(HLOOKUP($B100,$F48:$FS48,1,FALSE),0)=0,0,1)*AY$62</f>
        <v>0</v>
      </c>
      <c r="AZ100" s="450">
        <f>IF(IFERROR(HLOOKUP($B100,$F49:$FS49,1,FALSE),0)=0,0,1)*AZ$62</f>
        <v>0</v>
      </c>
      <c r="BA100" s="450">
        <f>IF(IFERROR(HLOOKUP($B100,$F50:$FS50,1,FALSE),0)=0,0,1)*BA$62</f>
        <v>0</v>
      </c>
      <c r="BB100" s="450">
        <f>IF(IFERROR(HLOOKUP($B100,$F51:$FS51,1,FALSE),0)=0,0,1)*BB$62</f>
        <v>0</v>
      </c>
      <c r="BC100" s="450">
        <f>IF(IFERROR(HLOOKUP($B100,$F52:$FS52,1,FALSE),0)=0,0,1)*BC$62</f>
        <v>0</v>
      </c>
      <c r="BD100" s="450">
        <f>IF(IFERROR(HLOOKUP($B100,$F53:$FS53,1,FALSE),0)=0,0,1)*BD$62</f>
        <v>0</v>
      </c>
      <c r="BE100" s="450">
        <f>IF(IFERROR(HLOOKUP($B100,$F54:$FS54,1,FALSE),0)=0,0,1)*BE$62</f>
        <v>0</v>
      </c>
      <c r="BF100" s="450">
        <f>IF(IFERROR(HLOOKUP($B100,$F55:$FS55,1,FALSE),0)=0,0,1)*BF$62</f>
        <v>0</v>
      </c>
      <c r="BG100" s="450">
        <f>IF(IFERROR(HLOOKUP($B100,$F56:$FS56,1,FALSE),0)=0,0,1)*BG$62</f>
        <v>0</v>
      </c>
      <c r="BH100" s="450">
        <f>IF(IFERROR(HLOOKUP($B100,$F57:$FS57,1,FALSE),0)=0,0,1)*BH$62</f>
        <v>0</v>
      </c>
      <c r="BI100" s="450">
        <f>IF(IFERROR(HLOOKUP($B100,$F58:$FS58,1,FALSE),0)=0,0,1)*BI$62</f>
        <v>0</v>
      </c>
    </row>
    <row r="101" spans="1:61" ht="13">
      <c r="A101" s="609">
        <v>4</v>
      </c>
      <c r="B101" s="619" t="s">
        <v>677</v>
      </c>
      <c r="C101">
        <f t="shared" ca="1" si="0"/>
        <v>1.18</v>
      </c>
      <c r="D101">
        <f t="shared" si="1"/>
        <v>2</v>
      </c>
      <c r="E101" s="450">
        <f>IF(IFERROR(HLOOKUP($B101,$F2:$FS2,1,FALSE),0)=0,0,1)*E$62</f>
        <v>0</v>
      </c>
      <c r="F101" s="450">
        <f>IF(IFERROR(HLOOKUP($B101,$F3:$FS3,1,FALSE),0)=0,0,1)*F$62</f>
        <v>0.18</v>
      </c>
      <c r="G101" s="450">
        <f>IF(IFERROR(HLOOKUP($B101,$F4:$FS4,1,FALSE),0)=0,0,1)*G$62</f>
        <v>1</v>
      </c>
      <c r="H101" s="450">
        <f>IF(IFERROR(HLOOKUP($B101,$F5:$FS5,1,FALSE),0)=0,0,1)*H$62</f>
        <v>0</v>
      </c>
      <c r="I101" s="450">
        <f ca="1">IF(IFERROR(HLOOKUP($B101,$F6:$FS6,1,FALSE),0)=0,0,1)*I$62</f>
        <v>0</v>
      </c>
      <c r="J101" s="450">
        <f>IF(IFERROR(HLOOKUP($B101,$F7:$FS7,1,FALSE),0)=0,0,1)*J$62</f>
        <v>0</v>
      </c>
      <c r="K101" s="450">
        <f>IF(IFERROR(HLOOKUP($B101,$F8:$FS8,1,FALSE),0)=0,0,1)*K$62</f>
        <v>0</v>
      </c>
      <c r="L101" s="450">
        <f>IF(IFERROR(HLOOKUP($B101,$F9:$FS9,1,FALSE),0)=0,0,1)*L$62</f>
        <v>0</v>
      </c>
      <c r="M101" s="450">
        <f>IF(IFERROR(HLOOKUP($B101,$F10:$FS10,1,FALSE),0)=0,0,1)*M$62</f>
        <v>0</v>
      </c>
      <c r="N101" s="450">
        <f>IF(IFERROR(HLOOKUP($B101,$F11:$FS11,1,FALSE),0)=0,0,1)*N$62</f>
        <v>0</v>
      </c>
      <c r="O101" s="450">
        <f>IF(IFERROR(HLOOKUP($B101,$F12:$FS12,1,FALSE),0)=0,0,1)*O$62</f>
        <v>0</v>
      </c>
      <c r="P101" s="450">
        <f>IF(IFERROR(HLOOKUP($B101,$F13:$FS13,1,FALSE),0)=0,0,1)*P$62</f>
        <v>0</v>
      </c>
      <c r="Q101" s="450">
        <f>IF(IFERROR(HLOOKUP($B101,$F14:$FS14,1,FALSE),0)=0,0,1)*Q$62</f>
        <v>0</v>
      </c>
      <c r="R101" s="450">
        <f>IF(IFERROR(HLOOKUP($B101,$F15:$FS15,1,FALSE),0)=0,0,1)*R$62</f>
        <v>0</v>
      </c>
      <c r="S101" s="450">
        <f>IF(IFERROR(HLOOKUP($B101,$F16:$FS16,1,FALSE),0)=0,0,1)*S$62</f>
        <v>0</v>
      </c>
      <c r="T101" s="450">
        <f>IF(IFERROR(HLOOKUP($B101,$F17:$FS17,1,FALSE),0)=0,0,1)*T$62</f>
        <v>0</v>
      </c>
      <c r="U101" s="450">
        <f>IF(IFERROR(HLOOKUP($B101,$F18:$FS18,1,FALSE),0)=0,0,1)*U$62</f>
        <v>0</v>
      </c>
      <c r="V101" s="450">
        <f>IF(IFERROR(HLOOKUP($B101,$F19:$FS19,1,FALSE),0)=0,0,1)*V$62</f>
        <v>0</v>
      </c>
      <c r="W101" s="450">
        <f>IF(IFERROR(HLOOKUP($B101,$F20:$FS20,1,FALSE),0)=0,0,1)*W$62</f>
        <v>0</v>
      </c>
      <c r="X101" s="450">
        <f>IF(IFERROR(HLOOKUP($B101,$F21:$FS21,1,FALSE),0)=0,0,1)*X$62</f>
        <v>0</v>
      </c>
      <c r="Y101" s="450">
        <f>IF(IFERROR(HLOOKUP($B101,$F22:$FS22,1,FALSE),0)=0,0,1)*Y$62</f>
        <v>0</v>
      </c>
      <c r="Z101" s="450">
        <f>IF(IFERROR(HLOOKUP($B101,$F23:$FS23,1,FALSE),0)=0,0,1)*Z$62</f>
        <v>0</v>
      </c>
      <c r="AA101" s="450">
        <f>IF(IFERROR(HLOOKUP($B101,$F24:$FS24,1,FALSE),0)=0,0,1)*AA$62</f>
        <v>0</v>
      </c>
      <c r="AB101" s="450">
        <f>IF(IFERROR(HLOOKUP($B101,$F25:$FS25,1,FALSE),0)=0,0,1)*AB$62</f>
        <v>0</v>
      </c>
      <c r="AC101" s="450">
        <f>IF(IFERROR(HLOOKUP($B101,$F26:$FS26,1,FALSE),0)=0,0,1)*AC$62</f>
        <v>0</v>
      </c>
      <c r="AD101" s="450">
        <f>IF(IFERROR(HLOOKUP($B101,$F27:$FS27,1,FALSE),0)=0,0,1)*AD$62</f>
        <v>0</v>
      </c>
      <c r="AE101" s="450">
        <f>IF(IFERROR(HLOOKUP($B101,$F28:$FS28,1,FALSE),0)=0,0,1)*AE$62</f>
        <v>0</v>
      </c>
      <c r="AF101" s="450">
        <f>IF(IFERROR(HLOOKUP($B101,$F29:$FS29,1,FALSE),0)=0,0,1)*AF$62</f>
        <v>0</v>
      </c>
      <c r="AG101" s="450">
        <f>IF(IFERROR(HLOOKUP($B101,$F30:$FS30,1,FALSE),0)=0,0,1)*AG$62</f>
        <v>0</v>
      </c>
      <c r="AH101" s="450">
        <f>IF(IFERROR(HLOOKUP($B101,$F31:$FS31,1,FALSE),0)=0,0,1)*AH$62</f>
        <v>0</v>
      </c>
      <c r="AI101" s="450">
        <f>IF(IFERROR(HLOOKUP($B101,$F32:$FS32,1,FALSE),0)=0,0,1)*AI$62</f>
        <v>0</v>
      </c>
      <c r="AJ101" s="450">
        <f>IF(IFERROR(HLOOKUP($B101,$F33:$FS33,1,FALSE),0)=0,0,1)*AJ$62</f>
        <v>0</v>
      </c>
      <c r="AK101" s="450">
        <f>IF(IFERROR(HLOOKUP($B101,$F34:$FS34,1,FALSE),0)=0,0,1)*AK$62</f>
        <v>0</v>
      </c>
      <c r="AL101" s="450">
        <f>IF(IFERROR(HLOOKUP($B101,$F35:$FS35,1,FALSE),0)=0,0,1)*AL$62</f>
        <v>0</v>
      </c>
      <c r="AM101" s="450">
        <f>IF(IFERROR(HLOOKUP($B101,$F36:$FS36,1,FALSE),0)=0,0,1)*AM$62</f>
        <v>0</v>
      </c>
      <c r="AN101" s="450">
        <f>IF(IFERROR(HLOOKUP($B101,$F37:$FS37,1,FALSE),0)=0,0,1)*AN$62</f>
        <v>0</v>
      </c>
      <c r="AO101" s="450">
        <f>IF(IFERROR(HLOOKUP($B101,$F38:$FS38,1,FALSE),0)=0,0,1)*AO$62</f>
        <v>0</v>
      </c>
      <c r="AP101" s="450">
        <f>IF(IFERROR(HLOOKUP($B101,$F39:$FS39,1,FALSE),0)=0,0,1)*AP$62</f>
        <v>0</v>
      </c>
      <c r="AQ101" s="450">
        <f>IF(IFERROR(HLOOKUP($B101,$F40:$FS40,1,FALSE),0)=0,0,1)*AQ$62</f>
        <v>0</v>
      </c>
      <c r="AR101" s="450">
        <f>IF(IFERROR(HLOOKUP($B101,$F41:$FS41,1,FALSE),0)=0,0,1)*AR$62</f>
        <v>0</v>
      </c>
      <c r="AS101" s="450">
        <f>IF(IFERROR(HLOOKUP($B101,$F42:$FS42,1,FALSE),0)=0,0,1)*AS$62</f>
        <v>0</v>
      </c>
      <c r="AT101" s="450">
        <f>IF(IFERROR(HLOOKUP($B101,$F43:$FS43,1,FALSE),0)=0,0,1)*AT$62</f>
        <v>0</v>
      </c>
      <c r="AU101" s="450">
        <f>IF(IFERROR(HLOOKUP($B101,$F44:$FS44,1,FALSE),0)=0,0,1)*AU$62</f>
        <v>0</v>
      </c>
      <c r="AV101" s="450">
        <f>IF(IFERROR(HLOOKUP($B101,$F45:$FS45,1,FALSE),0)=0,0,1)*AV$62</f>
        <v>0</v>
      </c>
      <c r="AW101" s="450">
        <f>IF(IFERROR(HLOOKUP($B101,$F46:$FS46,1,FALSE),0)=0,0,1)*AW$62</f>
        <v>0</v>
      </c>
      <c r="AX101" s="450">
        <f>IF(IFERROR(HLOOKUP($B101,$F47:$FS47,1,FALSE),0)=0,0,1)*AX$62</f>
        <v>0</v>
      </c>
      <c r="AY101" s="450">
        <f>IF(IFERROR(HLOOKUP($B101,$F48:$FS48,1,FALSE),0)=0,0,1)*AY$62</f>
        <v>0</v>
      </c>
      <c r="AZ101" s="450">
        <f>IF(IFERROR(HLOOKUP($B101,$F49:$FS49,1,FALSE),0)=0,0,1)*AZ$62</f>
        <v>0</v>
      </c>
      <c r="BA101" s="450">
        <f>IF(IFERROR(HLOOKUP($B101,$F50:$FS50,1,FALSE),0)=0,0,1)*BA$62</f>
        <v>0</v>
      </c>
      <c r="BB101" s="450">
        <f>IF(IFERROR(HLOOKUP($B101,$F51:$FS51,1,FALSE),0)=0,0,1)*BB$62</f>
        <v>0</v>
      </c>
      <c r="BC101" s="450">
        <f>IF(IFERROR(HLOOKUP($B101,$F52:$FS52,1,FALSE),0)=0,0,1)*BC$62</f>
        <v>0</v>
      </c>
      <c r="BD101" s="450">
        <f>IF(IFERROR(HLOOKUP($B101,$F53:$FS53,1,FALSE),0)=0,0,1)*BD$62</f>
        <v>0</v>
      </c>
      <c r="BE101" s="450">
        <f>IF(IFERROR(HLOOKUP($B101,$F54:$FS54,1,FALSE),0)=0,0,1)*BE$62</f>
        <v>0</v>
      </c>
      <c r="BF101" s="450">
        <f>IF(IFERROR(HLOOKUP($B101,$F55:$FS55,1,FALSE),0)=0,0,1)*BF$62</f>
        <v>0</v>
      </c>
      <c r="BG101" s="450">
        <f>IF(IFERROR(HLOOKUP($B101,$F56:$FS56,1,FALSE),0)=0,0,1)*BG$62</f>
        <v>0</v>
      </c>
      <c r="BH101" s="450">
        <f>IF(IFERROR(HLOOKUP($B101,$F57:$FS57,1,FALSE),0)=0,0,1)*BH$62</f>
        <v>0</v>
      </c>
      <c r="BI101" s="450">
        <f>IF(IFERROR(HLOOKUP($B101,$F58:$FS58,1,FALSE),0)=0,0,1)*BI$62</f>
        <v>0</v>
      </c>
    </row>
    <row r="102" spans="1:61" ht="13">
      <c r="A102" s="609">
        <v>5</v>
      </c>
      <c r="B102" s="619" t="s">
        <v>678</v>
      </c>
      <c r="C102">
        <f t="shared" ca="1" si="0"/>
        <v>1.18</v>
      </c>
      <c r="D102">
        <f t="shared" si="1"/>
        <v>2</v>
      </c>
      <c r="E102" s="450">
        <f>IF(IFERROR(HLOOKUP($B102,$F2:$FS2,1,FALSE),0)=0,0,1)*E$62</f>
        <v>0</v>
      </c>
      <c r="F102" s="450">
        <f>IF(IFERROR(HLOOKUP($B102,$F3:$FS3,1,FALSE),0)=0,0,1)*F$62</f>
        <v>0.18</v>
      </c>
      <c r="G102" s="450">
        <f>IF(IFERROR(HLOOKUP($B102,$F4:$FS4,1,FALSE),0)=0,0,1)*G$62</f>
        <v>1</v>
      </c>
      <c r="H102" s="450">
        <f>IF(IFERROR(HLOOKUP($B102,$F5:$FS5,1,FALSE),0)=0,0,1)*H$62</f>
        <v>0</v>
      </c>
      <c r="I102" s="450">
        <f ca="1">IF(IFERROR(HLOOKUP($B102,$F6:$FS6,1,FALSE),0)=0,0,1)*I$62</f>
        <v>0</v>
      </c>
      <c r="J102" s="450">
        <f>IF(IFERROR(HLOOKUP($B102,$F7:$FS7,1,FALSE),0)=0,0,1)*J$62</f>
        <v>0</v>
      </c>
      <c r="K102" s="450">
        <f>IF(IFERROR(HLOOKUP($B102,$F8:$FS8,1,FALSE),0)=0,0,1)*K$62</f>
        <v>0</v>
      </c>
      <c r="L102" s="450">
        <f>IF(IFERROR(HLOOKUP($B102,$F9:$FS9,1,FALSE),0)=0,0,1)*L$62</f>
        <v>0</v>
      </c>
      <c r="M102" s="450">
        <f>IF(IFERROR(HLOOKUP($B102,$F10:$FS10,1,FALSE),0)=0,0,1)*M$62</f>
        <v>0</v>
      </c>
      <c r="N102" s="450">
        <f>IF(IFERROR(HLOOKUP($B102,$F11:$FS11,1,FALSE),0)=0,0,1)*N$62</f>
        <v>0</v>
      </c>
      <c r="O102" s="450">
        <f>IF(IFERROR(HLOOKUP($B102,$F12:$FS12,1,FALSE),0)=0,0,1)*O$62</f>
        <v>0</v>
      </c>
      <c r="P102" s="450">
        <f>IF(IFERROR(HLOOKUP($B102,$F13:$FS13,1,FALSE),0)=0,0,1)*P$62</f>
        <v>0</v>
      </c>
      <c r="Q102" s="450">
        <f>IF(IFERROR(HLOOKUP($B102,$F14:$FS14,1,FALSE),0)=0,0,1)*Q$62</f>
        <v>0</v>
      </c>
      <c r="R102" s="450">
        <f>IF(IFERROR(HLOOKUP($B102,$F15:$FS15,1,FALSE),0)=0,0,1)*R$62</f>
        <v>0</v>
      </c>
      <c r="S102" s="450">
        <f>IF(IFERROR(HLOOKUP($B102,$F16:$FS16,1,FALSE),0)=0,0,1)*S$62</f>
        <v>0</v>
      </c>
      <c r="T102" s="450">
        <f>IF(IFERROR(HLOOKUP($B102,$F17:$FS17,1,FALSE),0)=0,0,1)*T$62</f>
        <v>0</v>
      </c>
      <c r="U102" s="450">
        <f>IF(IFERROR(HLOOKUP($B102,$F18:$FS18,1,FALSE),0)=0,0,1)*U$62</f>
        <v>0</v>
      </c>
      <c r="V102" s="450">
        <f>IF(IFERROR(HLOOKUP($B102,$F19:$FS19,1,FALSE),0)=0,0,1)*V$62</f>
        <v>0</v>
      </c>
      <c r="W102" s="450">
        <f>IF(IFERROR(HLOOKUP($B102,$F20:$FS20,1,FALSE),0)=0,0,1)*W$62</f>
        <v>0</v>
      </c>
      <c r="X102" s="450">
        <f>IF(IFERROR(HLOOKUP($B102,$F21:$FS21,1,FALSE),0)=0,0,1)*X$62</f>
        <v>0</v>
      </c>
      <c r="Y102" s="450">
        <f>IF(IFERROR(HLOOKUP($B102,$F22:$FS22,1,FALSE),0)=0,0,1)*Y$62</f>
        <v>0</v>
      </c>
      <c r="Z102" s="450">
        <f>IF(IFERROR(HLOOKUP($B102,$F23:$FS23,1,FALSE),0)=0,0,1)*Z$62</f>
        <v>0</v>
      </c>
      <c r="AA102" s="450">
        <f>IF(IFERROR(HLOOKUP($B102,$F24:$FS24,1,FALSE),0)=0,0,1)*AA$62</f>
        <v>0</v>
      </c>
      <c r="AB102" s="450">
        <f>IF(IFERROR(HLOOKUP($B102,$F25:$FS25,1,FALSE),0)=0,0,1)*AB$62</f>
        <v>0</v>
      </c>
      <c r="AC102" s="450">
        <f>IF(IFERROR(HLOOKUP($B102,$F26:$FS26,1,FALSE),0)=0,0,1)*AC$62</f>
        <v>0</v>
      </c>
      <c r="AD102" s="450">
        <f>IF(IFERROR(HLOOKUP($B102,$F27:$FS27,1,FALSE),0)=0,0,1)*AD$62</f>
        <v>0</v>
      </c>
      <c r="AE102" s="450">
        <f>IF(IFERROR(HLOOKUP($B102,$F28:$FS28,1,FALSE),0)=0,0,1)*AE$62</f>
        <v>0</v>
      </c>
      <c r="AF102" s="450">
        <f>IF(IFERROR(HLOOKUP($B102,$F29:$FS29,1,FALSE),0)=0,0,1)*AF$62</f>
        <v>0</v>
      </c>
      <c r="AG102" s="450">
        <f>IF(IFERROR(HLOOKUP($B102,$F30:$FS30,1,FALSE),0)=0,0,1)*AG$62</f>
        <v>0</v>
      </c>
      <c r="AH102" s="450">
        <f>IF(IFERROR(HLOOKUP($B102,$F31:$FS31,1,FALSE),0)=0,0,1)*AH$62</f>
        <v>0</v>
      </c>
      <c r="AI102" s="450">
        <f>IF(IFERROR(HLOOKUP($B102,$F32:$FS32,1,FALSE),0)=0,0,1)*AI$62</f>
        <v>0</v>
      </c>
      <c r="AJ102" s="450">
        <f>IF(IFERROR(HLOOKUP($B102,$F33:$FS33,1,FALSE),0)=0,0,1)*AJ$62</f>
        <v>0</v>
      </c>
      <c r="AK102" s="450">
        <f>IF(IFERROR(HLOOKUP($B102,$F34:$FS34,1,FALSE),0)=0,0,1)*AK$62</f>
        <v>0</v>
      </c>
      <c r="AL102" s="450">
        <f>IF(IFERROR(HLOOKUP($B102,$F35:$FS35,1,FALSE),0)=0,0,1)*AL$62</f>
        <v>0</v>
      </c>
      <c r="AM102" s="450">
        <f>IF(IFERROR(HLOOKUP($B102,$F36:$FS36,1,FALSE),0)=0,0,1)*AM$62</f>
        <v>0</v>
      </c>
      <c r="AN102" s="450">
        <f>IF(IFERROR(HLOOKUP($B102,$F37:$FS37,1,FALSE),0)=0,0,1)*AN$62</f>
        <v>0</v>
      </c>
      <c r="AO102" s="450">
        <f>IF(IFERROR(HLOOKUP($B102,$F38:$FS38,1,FALSE),0)=0,0,1)*AO$62</f>
        <v>0</v>
      </c>
      <c r="AP102" s="450">
        <f>IF(IFERROR(HLOOKUP($B102,$F39:$FS39,1,FALSE),0)=0,0,1)*AP$62</f>
        <v>0</v>
      </c>
      <c r="AQ102" s="450">
        <f>IF(IFERROR(HLOOKUP($B102,$F40:$FS40,1,FALSE),0)=0,0,1)*AQ$62</f>
        <v>0</v>
      </c>
      <c r="AR102" s="450">
        <f>IF(IFERROR(HLOOKUP($B102,$F41:$FS41,1,FALSE),0)=0,0,1)*AR$62</f>
        <v>0</v>
      </c>
      <c r="AS102" s="450">
        <f>IF(IFERROR(HLOOKUP($B102,$F42:$FS42,1,FALSE),0)=0,0,1)*AS$62</f>
        <v>0</v>
      </c>
      <c r="AT102" s="450">
        <f>IF(IFERROR(HLOOKUP($B102,$F43:$FS43,1,FALSE),0)=0,0,1)*AT$62</f>
        <v>0</v>
      </c>
      <c r="AU102" s="450">
        <f>IF(IFERROR(HLOOKUP($B102,$F44:$FS44,1,FALSE),0)=0,0,1)*AU$62</f>
        <v>0</v>
      </c>
      <c r="AV102" s="450">
        <f>IF(IFERROR(HLOOKUP($B102,$F45:$FS45,1,FALSE),0)=0,0,1)*AV$62</f>
        <v>0</v>
      </c>
      <c r="AW102" s="450">
        <f>IF(IFERROR(HLOOKUP($B102,$F46:$FS46,1,FALSE),0)=0,0,1)*AW$62</f>
        <v>0</v>
      </c>
      <c r="AX102" s="450">
        <f>IF(IFERROR(HLOOKUP($B102,$F47:$FS47,1,FALSE),0)=0,0,1)*AX$62</f>
        <v>0</v>
      </c>
      <c r="AY102" s="450">
        <f>IF(IFERROR(HLOOKUP($B102,$F48:$FS48,1,FALSE),0)=0,0,1)*AY$62</f>
        <v>0</v>
      </c>
      <c r="AZ102" s="450">
        <f>IF(IFERROR(HLOOKUP($B102,$F49:$FS49,1,FALSE),0)=0,0,1)*AZ$62</f>
        <v>0</v>
      </c>
      <c r="BA102" s="450">
        <f>IF(IFERROR(HLOOKUP($B102,$F50:$FS50,1,FALSE),0)=0,0,1)*BA$62</f>
        <v>0</v>
      </c>
      <c r="BB102" s="450">
        <f>IF(IFERROR(HLOOKUP($B102,$F51:$FS51,1,FALSE),0)=0,0,1)*BB$62</f>
        <v>0</v>
      </c>
      <c r="BC102" s="450">
        <f>IF(IFERROR(HLOOKUP($B102,$F52:$FS52,1,FALSE),0)=0,0,1)*BC$62</f>
        <v>0</v>
      </c>
      <c r="BD102" s="450">
        <f>IF(IFERROR(HLOOKUP($B102,$F53:$FS53,1,FALSE),0)=0,0,1)*BD$62</f>
        <v>0</v>
      </c>
      <c r="BE102" s="450">
        <f>IF(IFERROR(HLOOKUP($B102,$F54:$FS54,1,FALSE),0)=0,0,1)*BE$62</f>
        <v>0</v>
      </c>
      <c r="BF102" s="450">
        <f>IF(IFERROR(HLOOKUP($B102,$F55:$FS55,1,FALSE),0)=0,0,1)*BF$62</f>
        <v>0</v>
      </c>
      <c r="BG102" s="450">
        <f>IF(IFERROR(HLOOKUP($B102,$F56:$FS56,1,FALSE),0)=0,0,1)*BG$62</f>
        <v>0</v>
      </c>
      <c r="BH102" s="450">
        <f>IF(IFERROR(HLOOKUP($B102,$F57:$FS57,1,FALSE),0)=0,0,1)*BH$62</f>
        <v>0</v>
      </c>
      <c r="BI102" s="450">
        <f>IF(IFERROR(HLOOKUP($B102,$F58:$FS58,1,FALSE),0)=0,0,1)*BI$62</f>
        <v>0</v>
      </c>
    </row>
    <row r="103" spans="1:61" ht="13">
      <c r="A103" s="609">
        <v>5</v>
      </c>
      <c r="B103" s="619" t="s">
        <v>679</v>
      </c>
      <c r="C103">
        <f t="shared" ca="1" si="0"/>
        <v>1.18</v>
      </c>
      <c r="D103">
        <f t="shared" si="1"/>
        <v>2</v>
      </c>
      <c r="E103" s="450">
        <f>IF(IFERROR(HLOOKUP($B103,$F2:$FS2,1,FALSE),0)=0,0,1)*E$62</f>
        <v>0</v>
      </c>
      <c r="F103" s="450">
        <f>IF(IFERROR(HLOOKUP($B103,$F3:$FS3,1,FALSE),0)=0,0,1)*F$62</f>
        <v>0.18</v>
      </c>
      <c r="G103" s="450">
        <f>IF(IFERROR(HLOOKUP($B103,$F4:$FS4,1,FALSE),0)=0,0,1)*G$62</f>
        <v>1</v>
      </c>
      <c r="H103" s="450">
        <f>IF(IFERROR(HLOOKUP($B103,$F5:$FS5,1,FALSE),0)=0,0,1)*H$62</f>
        <v>0</v>
      </c>
      <c r="I103" s="450">
        <f ca="1">IF(IFERROR(HLOOKUP($B103,$F6:$FS6,1,FALSE),0)=0,0,1)*I$62</f>
        <v>0</v>
      </c>
      <c r="J103" s="450">
        <f>IF(IFERROR(HLOOKUP($B103,$F7:$FS7,1,FALSE),0)=0,0,1)*J$62</f>
        <v>0</v>
      </c>
      <c r="K103" s="450">
        <f>IF(IFERROR(HLOOKUP($B103,$F8:$FS8,1,FALSE),0)=0,0,1)*K$62</f>
        <v>0</v>
      </c>
      <c r="L103" s="450">
        <f>IF(IFERROR(HLOOKUP($B103,$F9:$FS9,1,FALSE),0)=0,0,1)*L$62</f>
        <v>0</v>
      </c>
      <c r="M103" s="450">
        <f>IF(IFERROR(HLOOKUP($B103,$F10:$FS10,1,FALSE),0)=0,0,1)*M$62</f>
        <v>0</v>
      </c>
      <c r="N103" s="450">
        <f>IF(IFERROR(HLOOKUP($B103,$F11:$FS11,1,FALSE),0)=0,0,1)*N$62</f>
        <v>0</v>
      </c>
      <c r="O103" s="450">
        <f>IF(IFERROR(HLOOKUP($B103,$F12:$FS12,1,FALSE),0)=0,0,1)*O$62</f>
        <v>0</v>
      </c>
      <c r="P103" s="450">
        <f>IF(IFERROR(HLOOKUP($B103,$F13:$FS13,1,FALSE),0)=0,0,1)*P$62</f>
        <v>0</v>
      </c>
      <c r="Q103" s="450">
        <f>IF(IFERROR(HLOOKUP($B103,$F14:$FS14,1,FALSE),0)=0,0,1)*Q$62</f>
        <v>0</v>
      </c>
      <c r="R103" s="450">
        <f>IF(IFERROR(HLOOKUP($B103,$F15:$FS15,1,FALSE),0)=0,0,1)*R$62</f>
        <v>0</v>
      </c>
      <c r="S103" s="450">
        <f>IF(IFERROR(HLOOKUP($B103,$F16:$FS16,1,FALSE),0)=0,0,1)*S$62</f>
        <v>0</v>
      </c>
      <c r="T103" s="450">
        <f>IF(IFERROR(HLOOKUP($B103,$F17:$FS17,1,FALSE),0)=0,0,1)*T$62</f>
        <v>0</v>
      </c>
      <c r="U103" s="450">
        <f>IF(IFERROR(HLOOKUP($B103,$F18:$FS18,1,FALSE),0)=0,0,1)*U$62</f>
        <v>0</v>
      </c>
      <c r="V103" s="450">
        <f>IF(IFERROR(HLOOKUP($B103,$F19:$FS19,1,FALSE),0)=0,0,1)*V$62</f>
        <v>0</v>
      </c>
      <c r="W103" s="450">
        <f>IF(IFERROR(HLOOKUP($B103,$F20:$FS20,1,FALSE),0)=0,0,1)*W$62</f>
        <v>0</v>
      </c>
      <c r="X103" s="450">
        <f>IF(IFERROR(HLOOKUP($B103,$F21:$FS21,1,FALSE),0)=0,0,1)*X$62</f>
        <v>0</v>
      </c>
      <c r="Y103" s="450">
        <f>IF(IFERROR(HLOOKUP($B103,$F22:$FS22,1,FALSE),0)=0,0,1)*Y$62</f>
        <v>0</v>
      </c>
      <c r="Z103" s="450">
        <f>IF(IFERROR(HLOOKUP($B103,$F23:$FS23,1,FALSE),0)=0,0,1)*Z$62</f>
        <v>0</v>
      </c>
      <c r="AA103" s="450">
        <f>IF(IFERROR(HLOOKUP($B103,$F24:$FS24,1,FALSE),0)=0,0,1)*AA$62</f>
        <v>0</v>
      </c>
      <c r="AB103" s="450">
        <f>IF(IFERROR(HLOOKUP($B103,$F25:$FS25,1,FALSE),0)=0,0,1)*AB$62</f>
        <v>0</v>
      </c>
      <c r="AC103" s="450">
        <f>IF(IFERROR(HLOOKUP($B103,$F26:$FS26,1,FALSE),0)=0,0,1)*AC$62</f>
        <v>0</v>
      </c>
      <c r="AD103" s="450">
        <f>IF(IFERROR(HLOOKUP($B103,$F27:$FS27,1,FALSE),0)=0,0,1)*AD$62</f>
        <v>0</v>
      </c>
      <c r="AE103" s="450">
        <f>IF(IFERROR(HLOOKUP($B103,$F28:$FS28,1,FALSE),0)=0,0,1)*AE$62</f>
        <v>0</v>
      </c>
      <c r="AF103" s="450">
        <f>IF(IFERROR(HLOOKUP($B103,$F29:$FS29,1,FALSE),0)=0,0,1)*AF$62</f>
        <v>0</v>
      </c>
      <c r="AG103" s="450">
        <f>IF(IFERROR(HLOOKUP($B103,$F30:$FS30,1,FALSE),0)=0,0,1)*AG$62</f>
        <v>0</v>
      </c>
      <c r="AH103" s="450">
        <f>IF(IFERROR(HLOOKUP($B103,$F31:$FS31,1,FALSE),0)=0,0,1)*AH$62</f>
        <v>0</v>
      </c>
      <c r="AI103" s="450">
        <f>IF(IFERROR(HLOOKUP($B103,$F32:$FS32,1,FALSE),0)=0,0,1)*AI$62</f>
        <v>0</v>
      </c>
      <c r="AJ103" s="450">
        <f>IF(IFERROR(HLOOKUP($B103,$F33:$FS33,1,FALSE),0)=0,0,1)*AJ$62</f>
        <v>0</v>
      </c>
      <c r="AK103" s="450">
        <f>IF(IFERROR(HLOOKUP($B103,$F34:$FS34,1,FALSE),0)=0,0,1)*AK$62</f>
        <v>0</v>
      </c>
      <c r="AL103" s="450">
        <f>IF(IFERROR(HLOOKUP($B103,$F35:$FS35,1,FALSE),0)=0,0,1)*AL$62</f>
        <v>0</v>
      </c>
      <c r="AM103" s="450">
        <f>IF(IFERROR(HLOOKUP($B103,$F36:$FS36,1,FALSE),0)=0,0,1)*AM$62</f>
        <v>0</v>
      </c>
      <c r="AN103" s="450">
        <f>IF(IFERROR(HLOOKUP($B103,$F37:$FS37,1,FALSE),0)=0,0,1)*AN$62</f>
        <v>0</v>
      </c>
      <c r="AO103" s="450">
        <f>IF(IFERROR(HLOOKUP($B103,$F38:$FS38,1,FALSE),0)=0,0,1)*AO$62</f>
        <v>0</v>
      </c>
      <c r="AP103" s="450">
        <f>IF(IFERROR(HLOOKUP($B103,$F39:$FS39,1,FALSE),0)=0,0,1)*AP$62</f>
        <v>0</v>
      </c>
      <c r="AQ103" s="450">
        <f>IF(IFERROR(HLOOKUP($B103,$F40:$FS40,1,FALSE),0)=0,0,1)*AQ$62</f>
        <v>0</v>
      </c>
      <c r="AR103" s="450">
        <f>IF(IFERROR(HLOOKUP($B103,$F41:$FS41,1,FALSE),0)=0,0,1)*AR$62</f>
        <v>0</v>
      </c>
      <c r="AS103" s="450">
        <f>IF(IFERROR(HLOOKUP($B103,$F42:$FS42,1,FALSE),0)=0,0,1)*AS$62</f>
        <v>0</v>
      </c>
      <c r="AT103" s="450">
        <f>IF(IFERROR(HLOOKUP($B103,$F43:$FS43,1,FALSE),0)=0,0,1)*AT$62</f>
        <v>0</v>
      </c>
      <c r="AU103" s="450">
        <f>IF(IFERROR(HLOOKUP($B103,$F44:$FS44,1,FALSE),0)=0,0,1)*AU$62</f>
        <v>0</v>
      </c>
      <c r="AV103" s="450">
        <f>IF(IFERROR(HLOOKUP($B103,$F45:$FS45,1,FALSE),0)=0,0,1)*AV$62</f>
        <v>0</v>
      </c>
      <c r="AW103" s="450">
        <f>IF(IFERROR(HLOOKUP($B103,$F46:$FS46,1,FALSE),0)=0,0,1)*AW$62</f>
        <v>0</v>
      </c>
      <c r="AX103" s="450">
        <f>IF(IFERROR(HLOOKUP($B103,$F47:$FS47,1,FALSE),0)=0,0,1)*AX$62</f>
        <v>0</v>
      </c>
      <c r="AY103" s="450">
        <f>IF(IFERROR(HLOOKUP($B103,$F48:$FS48,1,FALSE),0)=0,0,1)*AY$62</f>
        <v>0</v>
      </c>
      <c r="AZ103" s="450">
        <f>IF(IFERROR(HLOOKUP($B103,$F49:$FS49,1,FALSE),0)=0,0,1)*AZ$62</f>
        <v>0</v>
      </c>
      <c r="BA103" s="450">
        <f>IF(IFERROR(HLOOKUP($B103,$F50:$FS50,1,FALSE),0)=0,0,1)*BA$62</f>
        <v>0</v>
      </c>
      <c r="BB103" s="450">
        <f>IF(IFERROR(HLOOKUP($B103,$F51:$FS51,1,FALSE),0)=0,0,1)*BB$62</f>
        <v>0</v>
      </c>
      <c r="BC103" s="450">
        <f>IF(IFERROR(HLOOKUP($B103,$F52:$FS52,1,FALSE),0)=0,0,1)*BC$62</f>
        <v>0</v>
      </c>
      <c r="BD103" s="450">
        <f>IF(IFERROR(HLOOKUP($B103,$F53:$FS53,1,FALSE),0)=0,0,1)*BD$62</f>
        <v>0</v>
      </c>
      <c r="BE103" s="450">
        <f>IF(IFERROR(HLOOKUP($B103,$F54:$FS54,1,FALSE),0)=0,0,1)*BE$62</f>
        <v>0</v>
      </c>
      <c r="BF103" s="450">
        <f>IF(IFERROR(HLOOKUP($B103,$F55:$FS55,1,FALSE),0)=0,0,1)*BF$62</f>
        <v>0</v>
      </c>
      <c r="BG103" s="450">
        <f>IF(IFERROR(HLOOKUP($B103,$F56:$FS56,1,FALSE),0)=0,0,1)*BG$62</f>
        <v>0</v>
      </c>
      <c r="BH103" s="450">
        <f>IF(IFERROR(HLOOKUP($B103,$F57:$FS57,1,FALSE),0)=0,0,1)*BH$62</f>
        <v>0</v>
      </c>
      <c r="BI103" s="450">
        <f>IF(IFERROR(HLOOKUP($B103,$F58:$FS58,1,FALSE),0)=0,0,1)*BI$62</f>
        <v>0</v>
      </c>
    </row>
    <row r="104" spans="1:61" ht="13">
      <c r="A104" s="609">
        <v>5</v>
      </c>
      <c r="B104" s="619" t="s">
        <v>680</v>
      </c>
      <c r="C104">
        <f t="shared" ca="1" si="0"/>
        <v>1.18</v>
      </c>
      <c r="D104">
        <f t="shared" si="1"/>
        <v>2</v>
      </c>
      <c r="E104" s="450">
        <f>IF(IFERROR(HLOOKUP($B104,$F2:$FS2,1,FALSE),0)=0,0,1)*E$62</f>
        <v>0</v>
      </c>
      <c r="F104" s="450">
        <f>IF(IFERROR(HLOOKUP($B104,$F3:$FS3,1,FALSE),0)=0,0,1)*F$62</f>
        <v>0.18</v>
      </c>
      <c r="G104" s="450">
        <f>IF(IFERROR(HLOOKUP($B104,$F4:$FS4,1,FALSE),0)=0,0,1)*G$62</f>
        <v>1</v>
      </c>
      <c r="H104" s="450">
        <f>IF(IFERROR(HLOOKUP($B104,$F5:$FS5,1,FALSE),0)=0,0,1)*H$62</f>
        <v>0</v>
      </c>
      <c r="I104" s="450">
        <f ca="1">IF(IFERROR(HLOOKUP($B104,$F6:$FS6,1,FALSE),0)=0,0,1)*I$62</f>
        <v>0</v>
      </c>
      <c r="J104" s="450">
        <f>IF(IFERROR(HLOOKUP($B104,$F7:$FS7,1,FALSE),0)=0,0,1)*J$62</f>
        <v>0</v>
      </c>
      <c r="K104" s="450">
        <f>IF(IFERROR(HLOOKUP($B104,$F8:$FS8,1,FALSE),0)=0,0,1)*K$62</f>
        <v>0</v>
      </c>
      <c r="L104" s="450">
        <f>IF(IFERROR(HLOOKUP($B104,$F9:$FS9,1,FALSE),0)=0,0,1)*L$62</f>
        <v>0</v>
      </c>
      <c r="M104" s="450">
        <f>IF(IFERROR(HLOOKUP($B104,$F10:$FS10,1,FALSE),0)=0,0,1)*M$62</f>
        <v>0</v>
      </c>
      <c r="N104" s="450">
        <f>IF(IFERROR(HLOOKUP($B104,$F11:$FS11,1,FALSE),0)=0,0,1)*N$62</f>
        <v>0</v>
      </c>
      <c r="O104" s="450">
        <f>IF(IFERROR(HLOOKUP($B104,$F12:$FS12,1,FALSE),0)=0,0,1)*O$62</f>
        <v>0</v>
      </c>
      <c r="P104" s="450">
        <f>IF(IFERROR(HLOOKUP($B104,$F13:$FS13,1,FALSE),0)=0,0,1)*P$62</f>
        <v>0</v>
      </c>
      <c r="Q104" s="450">
        <f>IF(IFERROR(HLOOKUP($B104,$F14:$FS14,1,FALSE),0)=0,0,1)*Q$62</f>
        <v>0</v>
      </c>
      <c r="R104" s="450">
        <f>IF(IFERROR(HLOOKUP($B104,$F15:$FS15,1,FALSE),0)=0,0,1)*R$62</f>
        <v>0</v>
      </c>
      <c r="S104" s="450">
        <f>IF(IFERROR(HLOOKUP($B104,$F16:$FS16,1,FALSE),0)=0,0,1)*S$62</f>
        <v>0</v>
      </c>
      <c r="T104" s="450">
        <f>IF(IFERROR(HLOOKUP($B104,$F17:$FS17,1,FALSE),0)=0,0,1)*T$62</f>
        <v>0</v>
      </c>
      <c r="U104" s="450">
        <f>IF(IFERROR(HLOOKUP($B104,$F18:$FS18,1,FALSE),0)=0,0,1)*U$62</f>
        <v>0</v>
      </c>
      <c r="V104" s="450">
        <f>IF(IFERROR(HLOOKUP($B104,$F19:$FS19,1,FALSE),0)=0,0,1)*V$62</f>
        <v>0</v>
      </c>
      <c r="W104" s="450">
        <f>IF(IFERROR(HLOOKUP($B104,$F20:$FS20,1,FALSE),0)=0,0,1)*W$62</f>
        <v>0</v>
      </c>
      <c r="X104" s="450">
        <f>IF(IFERROR(HLOOKUP($B104,$F21:$FS21,1,FALSE),0)=0,0,1)*X$62</f>
        <v>0</v>
      </c>
      <c r="Y104" s="450">
        <f>IF(IFERROR(HLOOKUP($B104,$F22:$FS22,1,FALSE),0)=0,0,1)*Y$62</f>
        <v>0</v>
      </c>
      <c r="Z104" s="450">
        <f>IF(IFERROR(HLOOKUP($B104,$F23:$FS23,1,FALSE),0)=0,0,1)*Z$62</f>
        <v>0</v>
      </c>
      <c r="AA104" s="450">
        <f>IF(IFERROR(HLOOKUP($B104,$F24:$FS24,1,FALSE),0)=0,0,1)*AA$62</f>
        <v>0</v>
      </c>
      <c r="AB104" s="450">
        <f>IF(IFERROR(HLOOKUP($B104,$F25:$FS25,1,FALSE),0)=0,0,1)*AB$62</f>
        <v>0</v>
      </c>
      <c r="AC104" s="450">
        <f>IF(IFERROR(HLOOKUP($B104,$F26:$FS26,1,FALSE),0)=0,0,1)*AC$62</f>
        <v>0</v>
      </c>
      <c r="AD104" s="450">
        <f>IF(IFERROR(HLOOKUP($B104,$F27:$FS27,1,FALSE),0)=0,0,1)*AD$62</f>
        <v>0</v>
      </c>
      <c r="AE104" s="450">
        <f>IF(IFERROR(HLOOKUP($B104,$F28:$FS28,1,FALSE),0)=0,0,1)*AE$62</f>
        <v>0</v>
      </c>
      <c r="AF104" s="450">
        <f>IF(IFERROR(HLOOKUP($B104,$F29:$FS29,1,FALSE),0)=0,0,1)*AF$62</f>
        <v>0</v>
      </c>
      <c r="AG104" s="450">
        <f>IF(IFERROR(HLOOKUP($B104,$F30:$FS30,1,FALSE),0)=0,0,1)*AG$62</f>
        <v>0</v>
      </c>
      <c r="AH104" s="450">
        <f>IF(IFERROR(HLOOKUP($B104,$F31:$FS31,1,FALSE),0)=0,0,1)*AH$62</f>
        <v>0</v>
      </c>
      <c r="AI104" s="450">
        <f>IF(IFERROR(HLOOKUP($B104,$F32:$FS32,1,FALSE),0)=0,0,1)*AI$62</f>
        <v>0</v>
      </c>
      <c r="AJ104" s="450">
        <f>IF(IFERROR(HLOOKUP($B104,$F33:$FS33,1,FALSE),0)=0,0,1)*AJ$62</f>
        <v>0</v>
      </c>
      <c r="AK104" s="450">
        <f>IF(IFERROR(HLOOKUP($B104,$F34:$FS34,1,FALSE),0)=0,0,1)*AK$62</f>
        <v>0</v>
      </c>
      <c r="AL104" s="450">
        <f>IF(IFERROR(HLOOKUP($B104,$F35:$FS35,1,FALSE),0)=0,0,1)*AL$62</f>
        <v>0</v>
      </c>
      <c r="AM104" s="450">
        <f>IF(IFERROR(HLOOKUP($B104,$F36:$FS36,1,FALSE),0)=0,0,1)*AM$62</f>
        <v>0</v>
      </c>
      <c r="AN104" s="450">
        <f>IF(IFERROR(HLOOKUP($B104,$F37:$FS37,1,FALSE),0)=0,0,1)*AN$62</f>
        <v>0</v>
      </c>
      <c r="AO104" s="450">
        <f>IF(IFERROR(HLOOKUP($B104,$F38:$FS38,1,FALSE),0)=0,0,1)*AO$62</f>
        <v>0</v>
      </c>
      <c r="AP104" s="450">
        <f>IF(IFERROR(HLOOKUP($B104,$F39:$FS39,1,FALSE),0)=0,0,1)*AP$62</f>
        <v>0</v>
      </c>
      <c r="AQ104" s="450">
        <f>IF(IFERROR(HLOOKUP($B104,$F40:$FS40,1,FALSE),0)=0,0,1)*AQ$62</f>
        <v>0</v>
      </c>
      <c r="AR104" s="450">
        <f>IF(IFERROR(HLOOKUP($B104,$F41:$FS41,1,FALSE),0)=0,0,1)*AR$62</f>
        <v>0</v>
      </c>
      <c r="AS104" s="450">
        <f>IF(IFERROR(HLOOKUP($B104,$F42:$FS42,1,FALSE),0)=0,0,1)*AS$62</f>
        <v>0</v>
      </c>
      <c r="AT104" s="450">
        <f>IF(IFERROR(HLOOKUP($B104,$F43:$FS43,1,FALSE),0)=0,0,1)*AT$62</f>
        <v>0</v>
      </c>
      <c r="AU104" s="450">
        <f>IF(IFERROR(HLOOKUP($B104,$F44:$FS44,1,FALSE),0)=0,0,1)*AU$62</f>
        <v>0</v>
      </c>
      <c r="AV104" s="450">
        <f>IF(IFERROR(HLOOKUP($B104,$F45:$FS45,1,FALSE),0)=0,0,1)*AV$62</f>
        <v>0</v>
      </c>
      <c r="AW104" s="450">
        <f>IF(IFERROR(HLOOKUP($B104,$F46:$FS46,1,FALSE),0)=0,0,1)*AW$62</f>
        <v>0</v>
      </c>
      <c r="AX104" s="450">
        <f>IF(IFERROR(HLOOKUP($B104,$F47:$FS47,1,FALSE),0)=0,0,1)*AX$62</f>
        <v>0</v>
      </c>
      <c r="AY104" s="450">
        <f>IF(IFERROR(HLOOKUP($B104,$F48:$FS48,1,FALSE),0)=0,0,1)*AY$62</f>
        <v>0</v>
      </c>
      <c r="AZ104" s="450">
        <f>IF(IFERROR(HLOOKUP($B104,$F49:$FS49,1,FALSE),0)=0,0,1)*AZ$62</f>
        <v>0</v>
      </c>
      <c r="BA104" s="450">
        <f>IF(IFERROR(HLOOKUP($B104,$F50:$FS50,1,FALSE),0)=0,0,1)*BA$62</f>
        <v>0</v>
      </c>
      <c r="BB104" s="450">
        <f>IF(IFERROR(HLOOKUP($B104,$F51:$FS51,1,FALSE),0)=0,0,1)*BB$62</f>
        <v>0</v>
      </c>
      <c r="BC104" s="450">
        <f>IF(IFERROR(HLOOKUP($B104,$F52:$FS52,1,FALSE),0)=0,0,1)*BC$62</f>
        <v>0</v>
      </c>
      <c r="BD104" s="450">
        <f>IF(IFERROR(HLOOKUP($B104,$F53:$FS53,1,FALSE),0)=0,0,1)*BD$62</f>
        <v>0</v>
      </c>
      <c r="BE104" s="450">
        <f>IF(IFERROR(HLOOKUP($B104,$F54:$FS54,1,FALSE),0)=0,0,1)*BE$62</f>
        <v>0</v>
      </c>
      <c r="BF104" s="450">
        <f>IF(IFERROR(HLOOKUP($B104,$F55:$FS55,1,FALSE),0)=0,0,1)*BF$62</f>
        <v>0</v>
      </c>
      <c r="BG104" s="450">
        <f>IF(IFERROR(HLOOKUP($B104,$F56:$FS56,1,FALSE),0)=0,0,1)*BG$62</f>
        <v>0</v>
      </c>
      <c r="BH104" s="450">
        <f>IF(IFERROR(HLOOKUP($B104,$F57:$FS57,1,FALSE),0)=0,0,1)*BH$62</f>
        <v>0</v>
      </c>
      <c r="BI104" s="450">
        <f>IF(IFERROR(HLOOKUP($B104,$F58:$FS58,1,FALSE),0)=0,0,1)*BI$62</f>
        <v>0</v>
      </c>
    </row>
    <row r="105" spans="1:61" ht="13">
      <c r="A105" s="609">
        <v>5</v>
      </c>
      <c r="B105" s="619" t="s">
        <v>681</v>
      </c>
      <c r="C105">
        <f t="shared" ca="1" si="0"/>
        <v>1.18</v>
      </c>
      <c r="D105">
        <f t="shared" si="1"/>
        <v>2</v>
      </c>
      <c r="E105" s="450">
        <f>IF(IFERROR(HLOOKUP($B105,$F2:$FS2,1,FALSE),0)=0,0,1)*E$62</f>
        <v>0</v>
      </c>
      <c r="F105" s="450">
        <f>IF(IFERROR(HLOOKUP($B105,$F3:$FS3,1,FALSE),0)=0,0,1)*F$62</f>
        <v>0.18</v>
      </c>
      <c r="G105" s="450">
        <f>IF(IFERROR(HLOOKUP($B105,$F4:$FS4,1,FALSE),0)=0,0,1)*G$62</f>
        <v>1</v>
      </c>
      <c r="H105" s="450">
        <f>IF(IFERROR(HLOOKUP($B105,$F5:$FS5,1,FALSE),0)=0,0,1)*H$62</f>
        <v>0</v>
      </c>
      <c r="I105" s="450">
        <f ca="1">IF(IFERROR(HLOOKUP($B105,$F6:$FS6,1,FALSE),0)=0,0,1)*I$62</f>
        <v>0</v>
      </c>
      <c r="J105" s="450">
        <f>IF(IFERROR(HLOOKUP($B105,$F7:$FS7,1,FALSE),0)=0,0,1)*J$62</f>
        <v>0</v>
      </c>
      <c r="K105" s="450">
        <f>IF(IFERROR(HLOOKUP($B105,$F8:$FS8,1,FALSE),0)=0,0,1)*K$62</f>
        <v>0</v>
      </c>
      <c r="L105" s="450">
        <f>IF(IFERROR(HLOOKUP($B105,$F9:$FS9,1,FALSE),0)=0,0,1)*L$62</f>
        <v>0</v>
      </c>
      <c r="M105" s="450">
        <f>IF(IFERROR(HLOOKUP($B105,$F10:$FS10,1,FALSE),0)=0,0,1)*M$62</f>
        <v>0</v>
      </c>
      <c r="N105" s="450">
        <f>IF(IFERROR(HLOOKUP($B105,$F11:$FS11,1,FALSE),0)=0,0,1)*N$62</f>
        <v>0</v>
      </c>
      <c r="O105" s="450">
        <f>IF(IFERROR(HLOOKUP($B105,$F12:$FS12,1,FALSE),0)=0,0,1)*O$62</f>
        <v>0</v>
      </c>
      <c r="P105" s="450">
        <f>IF(IFERROR(HLOOKUP($B105,$F13:$FS13,1,FALSE),0)=0,0,1)*P$62</f>
        <v>0</v>
      </c>
      <c r="Q105" s="450">
        <f>IF(IFERROR(HLOOKUP($B105,$F14:$FS14,1,FALSE),0)=0,0,1)*Q$62</f>
        <v>0</v>
      </c>
      <c r="R105" s="450">
        <f>IF(IFERROR(HLOOKUP($B105,$F15:$FS15,1,FALSE),0)=0,0,1)*R$62</f>
        <v>0</v>
      </c>
      <c r="S105" s="450">
        <f>IF(IFERROR(HLOOKUP($B105,$F16:$FS16,1,FALSE),0)=0,0,1)*S$62</f>
        <v>0</v>
      </c>
      <c r="T105" s="450">
        <f>IF(IFERROR(HLOOKUP($B105,$F17:$FS17,1,FALSE),0)=0,0,1)*T$62</f>
        <v>0</v>
      </c>
      <c r="U105" s="450">
        <f>IF(IFERROR(HLOOKUP($B105,$F18:$FS18,1,FALSE),0)=0,0,1)*U$62</f>
        <v>0</v>
      </c>
      <c r="V105" s="450">
        <f>IF(IFERROR(HLOOKUP($B105,$F19:$FS19,1,FALSE),0)=0,0,1)*V$62</f>
        <v>0</v>
      </c>
      <c r="W105" s="450">
        <f>IF(IFERROR(HLOOKUP($B105,$F20:$FS20,1,FALSE),0)=0,0,1)*W$62</f>
        <v>0</v>
      </c>
      <c r="X105" s="450">
        <f>IF(IFERROR(HLOOKUP($B105,$F21:$FS21,1,FALSE),0)=0,0,1)*X$62</f>
        <v>0</v>
      </c>
      <c r="Y105" s="450">
        <f>IF(IFERROR(HLOOKUP($B105,$F22:$FS22,1,FALSE),0)=0,0,1)*Y$62</f>
        <v>0</v>
      </c>
      <c r="Z105" s="450">
        <f>IF(IFERROR(HLOOKUP($B105,$F23:$FS23,1,FALSE),0)=0,0,1)*Z$62</f>
        <v>0</v>
      </c>
      <c r="AA105" s="450">
        <f>IF(IFERROR(HLOOKUP($B105,$F24:$FS24,1,FALSE),0)=0,0,1)*AA$62</f>
        <v>0</v>
      </c>
      <c r="AB105" s="450">
        <f>IF(IFERROR(HLOOKUP($B105,$F25:$FS25,1,FALSE),0)=0,0,1)*AB$62</f>
        <v>0</v>
      </c>
      <c r="AC105" s="450">
        <f>IF(IFERROR(HLOOKUP($B105,$F26:$FS26,1,FALSE),0)=0,0,1)*AC$62</f>
        <v>0</v>
      </c>
      <c r="AD105" s="450">
        <f>IF(IFERROR(HLOOKUP($B105,$F27:$FS27,1,FALSE),0)=0,0,1)*AD$62</f>
        <v>0</v>
      </c>
      <c r="AE105" s="450">
        <f>IF(IFERROR(HLOOKUP($B105,$F28:$FS28,1,FALSE),0)=0,0,1)*AE$62</f>
        <v>0</v>
      </c>
      <c r="AF105" s="450">
        <f>IF(IFERROR(HLOOKUP($B105,$F29:$FS29,1,FALSE),0)=0,0,1)*AF$62</f>
        <v>0</v>
      </c>
      <c r="AG105" s="450">
        <f>IF(IFERROR(HLOOKUP($B105,$F30:$FS30,1,FALSE),0)=0,0,1)*AG$62</f>
        <v>0</v>
      </c>
      <c r="AH105" s="450">
        <f>IF(IFERROR(HLOOKUP($B105,$F31:$FS31,1,FALSE),0)=0,0,1)*AH$62</f>
        <v>0</v>
      </c>
      <c r="AI105" s="450">
        <f>IF(IFERROR(HLOOKUP($B105,$F32:$FS32,1,FALSE),0)=0,0,1)*AI$62</f>
        <v>0</v>
      </c>
      <c r="AJ105" s="450">
        <f>IF(IFERROR(HLOOKUP($B105,$F33:$FS33,1,FALSE),0)=0,0,1)*AJ$62</f>
        <v>0</v>
      </c>
      <c r="AK105" s="450">
        <f>IF(IFERROR(HLOOKUP($B105,$F34:$FS34,1,FALSE),0)=0,0,1)*AK$62</f>
        <v>0</v>
      </c>
      <c r="AL105" s="450">
        <f>IF(IFERROR(HLOOKUP($B105,$F35:$FS35,1,FALSE),0)=0,0,1)*AL$62</f>
        <v>0</v>
      </c>
      <c r="AM105" s="450">
        <f>IF(IFERROR(HLOOKUP($B105,$F36:$FS36,1,FALSE),0)=0,0,1)*AM$62</f>
        <v>0</v>
      </c>
      <c r="AN105" s="450">
        <f>IF(IFERROR(HLOOKUP($B105,$F37:$FS37,1,FALSE),0)=0,0,1)*AN$62</f>
        <v>0</v>
      </c>
      <c r="AO105" s="450">
        <f>IF(IFERROR(HLOOKUP($B105,$F38:$FS38,1,FALSE),0)=0,0,1)*AO$62</f>
        <v>0</v>
      </c>
      <c r="AP105" s="450">
        <f>IF(IFERROR(HLOOKUP($B105,$F39:$FS39,1,FALSE),0)=0,0,1)*AP$62</f>
        <v>0</v>
      </c>
      <c r="AQ105" s="450">
        <f>IF(IFERROR(HLOOKUP($B105,$F40:$FS40,1,FALSE),0)=0,0,1)*AQ$62</f>
        <v>0</v>
      </c>
      <c r="AR105" s="450">
        <f>IF(IFERROR(HLOOKUP($B105,$F41:$FS41,1,FALSE),0)=0,0,1)*AR$62</f>
        <v>0</v>
      </c>
      <c r="AS105" s="450">
        <f>IF(IFERROR(HLOOKUP($B105,$F42:$FS42,1,FALSE),0)=0,0,1)*AS$62</f>
        <v>0</v>
      </c>
      <c r="AT105" s="450">
        <f>IF(IFERROR(HLOOKUP($B105,$F43:$FS43,1,FALSE),0)=0,0,1)*AT$62</f>
        <v>0</v>
      </c>
      <c r="AU105" s="450">
        <f>IF(IFERROR(HLOOKUP($B105,$F44:$FS44,1,FALSE),0)=0,0,1)*AU$62</f>
        <v>0</v>
      </c>
      <c r="AV105" s="450">
        <f>IF(IFERROR(HLOOKUP($B105,$F45:$FS45,1,FALSE),0)=0,0,1)*AV$62</f>
        <v>0</v>
      </c>
      <c r="AW105" s="450">
        <f>IF(IFERROR(HLOOKUP($B105,$F46:$FS46,1,FALSE),0)=0,0,1)*AW$62</f>
        <v>0</v>
      </c>
      <c r="AX105" s="450">
        <f>IF(IFERROR(HLOOKUP($B105,$F47:$FS47,1,FALSE),0)=0,0,1)*AX$62</f>
        <v>0</v>
      </c>
      <c r="AY105" s="450">
        <f>IF(IFERROR(HLOOKUP($B105,$F48:$FS48,1,FALSE),0)=0,0,1)*AY$62</f>
        <v>0</v>
      </c>
      <c r="AZ105" s="450">
        <f>IF(IFERROR(HLOOKUP($B105,$F49:$FS49,1,FALSE),0)=0,0,1)*AZ$62</f>
        <v>0</v>
      </c>
      <c r="BA105" s="450">
        <f>IF(IFERROR(HLOOKUP($B105,$F50:$FS50,1,FALSE),0)=0,0,1)*BA$62</f>
        <v>0</v>
      </c>
      <c r="BB105" s="450">
        <f>IF(IFERROR(HLOOKUP($B105,$F51:$FS51,1,FALSE),0)=0,0,1)*BB$62</f>
        <v>0</v>
      </c>
      <c r="BC105" s="450">
        <f>IF(IFERROR(HLOOKUP($B105,$F52:$FS52,1,FALSE),0)=0,0,1)*BC$62</f>
        <v>0</v>
      </c>
      <c r="BD105" s="450">
        <f>IF(IFERROR(HLOOKUP($B105,$F53:$FS53,1,FALSE),0)=0,0,1)*BD$62</f>
        <v>0</v>
      </c>
      <c r="BE105" s="450">
        <f>IF(IFERROR(HLOOKUP($B105,$F54:$FS54,1,FALSE),0)=0,0,1)*BE$62</f>
        <v>0</v>
      </c>
      <c r="BF105" s="450">
        <f>IF(IFERROR(HLOOKUP($B105,$F55:$FS55,1,FALSE),0)=0,0,1)*BF$62</f>
        <v>0</v>
      </c>
      <c r="BG105" s="450">
        <f>IF(IFERROR(HLOOKUP($B105,$F56:$FS56,1,FALSE),0)=0,0,1)*BG$62</f>
        <v>0</v>
      </c>
      <c r="BH105" s="450">
        <f>IF(IFERROR(HLOOKUP($B105,$F57:$FS57,1,FALSE),0)=0,0,1)*BH$62</f>
        <v>0</v>
      </c>
      <c r="BI105" s="450">
        <f>IF(IFERROR(HLOOKUP($B105,$F58:$FS58,1,FALSE),0)=0,0,1)*BI$62</f>
        <v>0</v>
      </c>
    </row>
    <row r="106" spans="1:61" ht="13">
      <c r="A106" s="609">
        <v>5</v>
      </c>
      <c r="B106" s="619" t="s">
        <v>682</v>
      </c>
      <c r="C106">
        <f t="shared" ca="1" si="0"/>
        <v>4.68</v>
      </c>
      <c r="D106">
        <f t="shared" si="1"/>
        <v>6</v>
      </c>
      <c r="E106" s="450">
        <f>IF(IFERROR(HLOOKUP($B106,$F2:$FS2,1,FALSE),0)=0,0,1)*E$62</f>
        <v>0</v>
      </c>
      <c r="F106" s="450">
        <f>IF(IFERROR(HLOOKUP($B106,$F3:$FS3,1,FALSE),0)=0,0,1)*F$62</f>
        <v>0.18</v>
      </c>
      <c r="G106" s="450">
        <f>IF(IFERROR(HLOOKUP($B106,$F4:$FS4,1,FALSE),0)=0,0,1)*G$62</f>
        <v>1</v>
      </c>
      <c r="H106" s="450">
        <f>IF(IFERROR(HLOOKUP($B106,$F5:$FS5,1,FALSE),0)=0,0,1)*H$62</f>
        <v>0</v>
      </c>
      <c r="I106" s="450">
        <f ca="1">IF(IFERROR(HLOOKUP($B106,$F6:$FS6,1,FALSE),0)=0,0,1)*I$62</f>
        <v>0</v>
      </c>
      <c r="J106" s="450">
        <f>IF(IFERROR(HLOOKUP($B106,$F7:$FS7,1,FALSE),0)=0,0,1)*J$62</f>
        <v>0</v>
      </c>
      <c r="K106" s="450">
        <f>IF(IFERROR(HLOOKUP($B106,$F8:$FS8,1,FALSE),0)=0,0,1)*K$62</f>
        <v>0</v>
      </c>
      <c r="L106" s="450">
        <f>IF(IFERROR(HLOOKUP($B106,$F9:$FS9,1,FALSE),0)=0,0,1)*L$62</f>
        <v>1</v>
      </c>
      <c r="M106" s="450">
        <f>IF(IFERROR(HLOOKUP($B106,$F10:$FS10,1,FALSE),0)=0,0,1)*M$62</f>
        <v>0</v>
      </c>
      <c r="N106" s="450">
        <f>IF(IFERROR(HLOOKUP($B106,$F11:$FS11,1,FALSE),0)=0,0,1)*N$62</f>
        <v>0</v>
      </c>
      <c r="O106" s="450">
        <f>IF(IFERROR(HLOOKUP($B106,$F12:$FS12,1,FALSE),0)=0,0,1)*O$62</f>
        <v>0</v>
      </c>
      <c r="P106" s="450">
        <f>IF(IFERROR(HLOOKUP($B106,$F13:$FS13,1,FALSE),0)=0,0,1)*P$62</f>
        <v>0</v>
      </c>
      <c r="Q106" s="450">
        <f>IF(IFERROR(HLOOKUP($B106,$F14:$FS14,1,FALSE),0)=0,0,1)*Q$62</f>
        <v>0</v>
      </c>
      <c r="R106" s="450">
        <f>IF(IFERROR(HLOOKUP($B106,$F15:$FS15,1,FALSE),0)=0,0,1)*R$62</f>
        <v>0</v>
      </c>
      <c r="S106" s="450">
        <f>IF(IFERROR(HLOOKUP($B106,$F16:$FS16,1,FALSE),0)=0,0,1)*S$62</f>
        <v>0</v>
      </c>
      <c r="T106" s="450">
        <f>IF(IFERROR(HLOOKUP($B106,$F17:$FS17,1,FALSE),0)=0,0,1)*T$62</f>
        <v>0</v>
      </c>
      <c r="U106" s="450">
        <f>IF(IFERROR(HLOOKUP($B106,$F18:$FS18,1,FALSE),0)=0,0,1)*U$62</f>
        <v>0</v>
      </c>
      <c r="V106" s="450">
        <f>IF(IFERROR(HLOOKUP($B106,$F19:$FS19,1,FALSE),0)=0,0,1)*V$62</f>
        <v>0</v>
      </c>
      <c r="W106" s="450">
        <f>IF(IFERROR(HLOOKUP($B106,$F20:$FS20,1,FALSE),0)=0,0,1)*W$62</f>
        <v>0</v>
      </c>
      <c r="X106" s="450">
        <f>IF(IFERROR(HLOOKUP($B106,$F21:$FS21,1,FALSE),0)=0,0,1)*X$62</f>
        <v>0</v>
      </c>
      <c r="Y106" s="450">
        <f>IF(IFERROR(HLOOKUP($B106,$F22:$FS22,1,FALSE),0)=0,0,1)*Y$62</f>
        <v>0</v>
      </c>
      <c r="Z106" s="450">
        <f>IF(IFERROR(HLOOKUP($B106,$F23:$FS23,1,FALSE),0)=0,0,1)*Z$62</f>
        <v>0</v>
      </c>
      <c r="AA106" s="450">
        <f>IF(IFERROR(HLOOKUP($B106,$F24:$FS24,1,FALSE),0)=0,0,1)*AA$62</f>
        <v>0</v>
      </c>
      <c r="AB106" s="450">
        <f>IF(IFERROR(HLOOKUP($B106,$F25:$FS25,1,FALSE),0)=0,0,1)*AB$62</f>
        <v>0</v>
      </c>
      <c r="AC106" s="450">
        <f>IF(IFERROR(HLOOKUP($B106,$F26:$FS26,1,FALSE),0)=0,0,1)*AC$62</f>
        <v>0</v>
      </c>
      <c r="AD106" s="450">
        <f>IF(IFERROR(HLOOKUP($B106,$F27:$FS27,1,FALSE),0)=0,0,1)*AD$62</f>
        <v>0</v>
      </c>
      <c r="AE106" s="450">
        <f>IF(IFERROR(HLOOKUP($B106,$F28:$FS28,1,FALSE),0)=0,0,1)*AE$62</f>
        <v>0</v>
      </c>
      <c r="AF106" s="450">
        <f>IF(IFERROR(HLOOKUP($B106,$F29:$FS29,1,FALSE),0)=0,0,1)*AF$62</f>
        <v>0</v>
      </c>
      <c r="AG106" s="450">
        <f>IF(IFERROR(HLOOKUP($B106,$F30:$FS30,1,FALSE),0)=0,0,1)*AG$62</f>
        <v>0</v>
      </c>
      <c r="AH106" s="450">
        <f>IF(IFERROR(HLOOKUP($B106,$F31:$FS31,1,FALSE),0)=0,0,1)*AH$62</f>
        <v>0</v>
      </c>
      <c r="AI106" s="450">
        <f>IF(IFERROR(HLOOKUP($B106,$F32:$FS32,1,FALSE),0)=0,0,1)*AI$62</f>
        <v>0</v>
      </c>
      <c r="AJ106" s="450">
        <f>IF(IFERROR(HLOOKUP($B106,$F33:$FS33,1,FALSE),0)=0,0,1)*AJ$62</f>
        <v>0</v>
      </c>
      <c r="AK106" s="450">
        <f>IF(IFERROR(HLOOKUP($B106,$F34:$FS34,1,FALSE),0)=0,0,1)*AK$62</f>
        <v>0</v>
      </c>
      <c r="AL106" s="450">
        <f>IF(IFERROR(HLOOKUP($B106,$F35:$FS35,1,FALSE),0)=0,0,1)*AL$62</f>
        <v>0</v>
      </c>
      <c r="AM106" s="450">
        <f>IF(IFERROR(HLOOKUP($B106,$F36:$FS36,1,FALSE),0)=0,0,1)*AM$62</f>
        <v>0</v>
      </c>
      <c r="AN106" s="450">
        <f>IF(IFERROR(HLOOKUP($B106,$F37:$FS37,1,FALSE),0)=0,0,1)*AN$62</f>
        <v>0</v>
      </c>
      <c r="AO106" s="450">
        <f>IF(IFERROR(HLOOKUP($B106,$F38:$FS38,1,FALSE),0)=0,0,1)*AO$62</f>
        <v>0</v>
      </c>
      <c r="AP106" s="450">
        <f>IF(IFERROR(HLOOKUP($B106,$F39:$FS39,1,FALSE),0)=0,0,1)*AP$62</f>
        <v>0</v>
      </c>
      <c r="AQ106" s="450">
        <f>IF(IFERROR(HLOOKUP($B106,$F40:$FS40,1,FALSE),0)=0,0,1)*AQ$62</f>
        <v>0</v>
      </c>
      <c r="AR106" s="450">
        <f>IF(IFERROR(HLOOKUP($B106,$F41:$FS41,1,FALSE),0)=0,0,1)*AR$62</f>
        <v>0</v>
      </c>
      <c r="AS106" s="450">
        <f>IF(IFERROR(HLOOKUP($B106,$F42:$FS42,1,FALSE),0)=0,0,1)*AS$62</f>
        <v>0</v>
      </c>
      <c r="AT106" s="450">
        <f>IF(IFERROR(HLOOKUP($B106,$F43:$FS43,1,FALSE),0)=0,0,1)*AT$62</f>
        <v>0</v>
      </c>
      <c r="AU106" s="450">
        <f>IF(IFERROR(HLOOKUP($B106,$F44:$FS44,1,FALSE),0)=0,0,1)*AU$62</f>
        <v>0</v>
      </c>
      <c r="AV106" s="450">
        <f>IF(IFERROR(HLOOKUP($B106,$F45:$FS45,1,FALSE),0)=0,0,1)*AV$62</f>
        <v>0</v>
      </c>
      <c r="AW106" s="450">
        <f>IF(IFERROR(HLOOKUP($B106,$F46:$FS46,1,FALSE),0)=0,0,1)*AW$62</f>
        <v>0</v>
      </c>
      <c r="AX106" s="450">
        <f>IF(IFERROR(HLOOKUP($B106,$F47:$FS47,1,FALSE),0)=0,0,1)*AX$62</f>
        <v>0</v>
      </c>
      <c r="AY106" s="450">
        <f>IF(IFERROR(HLOOKUP($B106,$F48:$FS48,1,FALSE),0)=0,0,1)*AY$62</f>
        <v>0</v>
      </c>
      <c r="AZ106" s="450">
        <f>IF(IFERROR(HLOOKUP($B106,$F49:$FS49,1,FALSE),0)=0,0,1)*AZ$62</f>
        <v>1</v>
      </c>
      <c r="BA106" s="450">
        <f>IF(IFERROR(HLOOKUP($B106,$F50:$FS50,1,FALSE),0)=0,0,1)*BA$62</f>
        <v>0.5</v>
      </c>
      <c r="BB106" s="450">
        <f>IF(IFERROR(HLOOKUP($B106,$F51:$FS51,1,FALSE),0)=0,0,1)*BB$62</f>
        <v>1</v>
      </c>
      <c r="BC106" s="450">
        <f>IF(IFERROR(HLOOKUP($B106,$F52:$FS52,1,FALSE),0)=0,0,1)*BC$62</f>
        <v>0</v>
      </c>
      <c r="BD106" s="450">
        <f>IF(IFERROR(HLOOKUP($B106,$F53:$FS53,1,FALSE),0)=0,0,1)*BD$62</f>
        <v>0</v>
      </c>
      <c r="BE106" s="450">
        <f>IF(IFERROR(HLOOKUP($B106,$F54:$FS54,1,FALSE),0)=0,0,1)*BE$62</f>
        <v>0</v>
      </c>
      <c r="BF106" s="450">
        <f>IF(IFERROR(HLOOKUP($B106,$F55:$FS55,1,FALSE),0)=0,0,1)*BF$62</f>
        <v>0</v>
      </c>
      <c r="BG106" s="450">
        <f>IF(IFERROR(HLOOKUP($B106,$F56:$FS56,1,FALSE),0)=0,0,1)*BG$62</f>
        <v>0</v>
      </c>
      <c r="BH106" s="450">
        <f>IF(IFERROR(HLOOKUP($B106,$F57:$FS57,1,FALSE),0)=0,0,1)*BH$62</f>
        <v>0</v>
      </c>
      <c r="BI106" s="450">
        <f>IF(IFERROR(HLOOKUP($B106,$F58:$FS58,1,FALSE),0)=0,0,1)*BI$62</f>
        <v>0</v>
      </c>
    </row>
    <row r="107" spans="1:61" ht="13">
      <c r="A107" s="609">
        <v>5</v>
      </c>
      <c r="B107" s="619" t="s">
        <v>683</v>
      </c>
      <c r="C107">
        <f t="shared" ca="1" si="0"/>
        <v>1.18</v>
      </c>
      <c r="D107">
        <f t="shared" si="1"/>
        <v>2</v>
      </c>
      <c r="E107" s="450">
        <f>IF(IFERROR(HLOOKUP($B107,$F2:$FS2,1,FALSE),0)=0,0,1)*E$62</f>
        <v>0</v>
      </c>
      <c r="F107" s="450">
        <f>IF(IFERROR(HLOOKUP($B107,$F3:$FS3,1,FALSE),0)=0,0,1)*F$62</f>
        <v>0.18</v>
      </c>
      <c r="G107" s="450">
        <f>IF(IFERROR(HLOOKUP($B107,$F4:$FS4,1,FALSE),0)=0,0,1)*G$62</f>
        <v>1</v>
      </c>
      <c r="H107" s="450">
        <f>IF(IFERROR(HLOOKUP($B107,$F5:$FS5,1,FALSE),0)=0,0,1)*H$62</f>
        <v>0</v>
      </c>
      <c r="I107" s="450">
        <f ca="1">IF(IFERROR(HLOOKUP($B107,$F6:$FS6,1,FALSE),0)=0,0,1)*I$62</f>
        <v>0</v>
      </c>
      <c r="J107" s="450">
        <f>IF(IFERROR(HLOOKUP($B107,$F7:$FS7,1,FALSE),0)=0,0,1)*J$62</f>
        <v>0</v>
      </c>
      <c r="K107" s="450">
        <f>IF(IFERROR(HLOOKUP($B107,$F8:$FS8,1,FALSE),0)=0,0,1)*K$62</f>
        <v>0</v>
      </c>
      <c r="L107" s="450">
        <f>IF(IFERROR(HLOOKUP($B107,$F9:$FS9,1,FALSE),0)=0,0,1)*L$62</f>
        <v>0</v>
      </c>
      <c r="M107" s="450">
        <f>IF(IFERROR(HLOOKUP($B107,$F10:$FS10,1,FALSE),0)=0,0,1)*M$62</f>
        <v>0</v>
      </c>
      <c r="N107" s="450">
        <f>IF(IFERROR(HLOOKUP($B107,$F11:$FS11,1,FALSE),0)=0,0,1)*N$62</f>
        <v>0</v>
      </c>
      <c r="O107" s="450">
        <f>IF(IFERROR(HLOOKUP($B107,$F12:$FS12,1,FALSE),0)=0,0,1)*O$62</f>
        <v>0</v>
      </c>
      <c r="P107" s="450">
        <f>IF(IFERROR(HLOOKUP($B107,$F13:$FS13,1,FALSE),0)=0,0,1)*P$62</f>
        <v>0</v>
      </c>
      <c r="Q107" s="450">
        <f>IF(IFERROR(HLOOKUP($B107,$F14:$FS14,1,FALSE),0)=0,0,1)*Q$62</f>
        <v>0</v>
      </c>
      <c r="R107" s="450">
        <f>IF(IFERROR(HLOOKUP($B107,$F15:$FS15,1,FALSE),0)=0,0,1)*R$62</f>
        <v>0</v>
      </c>
      <c r="S107" s="450">
        <f>IF(IFERROR(HLOOKUP($B107,$F16:$FS16,1,FALSE),0)=0,0,1)*S$62</f>
        <v>0</v>
      </c>
      <c r="T107" s="450">
        <f>IF(IFERROR(HLOOKUP($B107,$F17:$FS17,1,FALSE),0)=0,0,1)*T$62</f>
        <v>0</v>
      </c>
      <c r="U107" s="450">
        <f>IF(IFERROR(HLOOKUP($B107,$F18:$FS18,1,FALSE),0)=0,0,1)*U$62</f>
        <v>0</v>
      </c>
      <c r="V107" s="450">
        <f>IF(IFERROR(HLOOKUP($B107,$F19:$FS19,1,FALSE),0)=0,0,1)*V$62</f>
        <v>0</v>
      </c>
      <c r="W107" s="450">
        <f>IF(IFERROR(HLOOKUP($B107,$F20:$FS20,1,FALSE),0)=0,0,1)*W$62</f>
        <v>0</v>
      </c>
      <c r="X107" s="450">
        <f>IF(IFERROR(HLOOKUP($B107,$F21:$FS21,1,FALSE),0)=0,0,1)*X$62</f>
        <v>0</v>
      </c>
      <c r="Y107" s="450">
        <f>IF(IFERROR(HLOOKUP($B107,$F22:$FS22,1,FALSE),0)=0,0,1)*Y$62</f>
        <v>0</v>
      </c>
      <c r="Z107" s="450">
        <f>IF(IFERROR(HLOOKUP($B107,$F23:$FS23,1,FALSE),0)=0,0,1)*Z$62</f>
        <v>0</v>
      </c>
      <c r="AA107" s="450">
        <f>IF(IFERROR(HLOOKUP($B107,$F24:$FS24,1,FALSE),0)=0,0,1)*AA$62</f>
        <v>0</v>
      </c>
      <c r="AB107" s="450">
        <f>IF(IFERROR(HLOOKUP($B107,$F25:$FS25,1,FALSE),0)=0,0,1)*AB$62</f>
        <v>0</v>
      </c>
      <c r="AC107" s="450">
        <f>IF(IFERROR(HLOOKUP($B107,$F26:$FS26,1,FALSE),0)=0,0,1)*AC$62</f>
        <v>0</v>
      </c>
      <c r="AD107" s="450">
        <f>IF(IFERROR(HLOOKUP($B107,$F27:$FS27,1,FALSE),0)=0,0,1)*AD$62</f>
        <v>0</v>
      </c>
      <c r="AE107" s="450">
        <f>IF(IFERROR(HLOOKUP($B107,$F28:$FS28,1,FALSE),0)=0,0,1)*AE$62</f>
        <v>0</v>
      </c>
      <c r="AF107" s="450">
        <f>IF(IFERROR(HLOOKUP($B107,$F29:$FS29,1,FALSE),0)=0,0,1)*AF$62</f>
        <v>0</v>
      </c>
      <c r="AG107" s="450">
        <f>IF(IFERROR(HLOOKUP($B107,$F30:$FS30,1,FALSE),0)=0,0,1)*AG$62</f>
        <v>0</v>
      </c>
      <c r="AH107" s="450">
        <f>IF(IFERROR(HLOOKUP($B107,$F31:$FS31,1,FALSE),0)=0,0,1)*AH$62</f>
        <v>0</v>
      </c>
      <c r="AI107" s="450">
        <f>IF(IFERROR(HLOOKUP($B107,$F32:$FS32,1,FALSE),0)=0,0,1)*AI$62</f>
        <v>0</v>
      </c>
      <c r="AJ107" s="450">
        <f>IF(IFERROR(HLOOKUP($B107,$F33:$FS33,1,FALSE),0)=0,0,1)*AJ$62</f>
        <v>0</v>
      </c>
      <c r="AK107" s="450">
        <f>IF(IFERROR(HLOOKUP($B107,$F34:$FS34,1,FALSE),0)=0,0,1)*AK$62</f>
        <v>0</v>
      </c>
      <c r="AL107" s="450">
        <f>IF(IFERROR(HLOOKUP($B107,$F35:$FS35,1,FALSE),0)=0,0,1)*AL$62</f>
        <v>0</v>
      </c>
      <c r="AM107" s="450">
        <f>IF(IFERROR(HLOOKUP($B107,$F36:$FS36,1,FALSE),0)=0,0,1)*AM$62</f>
        <v>0</v>
      </c>
      <c r="AN107" s="450">
        <f>IF(IFERROR(HLOOKUP($B107,$F37:$FS37,1,FALSE),0)=0,0,1)*AN$62</f>
        <v>0</v>
      </c>
      <c r="AO107" s="450">
        <f>IF(IFERROR(HLOOKUP($B107,$F38:$FS38,1,FALSE),0)=0,0,1)*AO$62</f>
        <v>0</v>
      </c>
      <c r="AP107" s="450">
        <f>IF(IFERROR(HLOOKUP($B107,$F39:$FS39,1,FALSE),0)=0,0,1)*AP$62</f>
        <v>0</v>
      </c>
      <c r="AQ107" s="450">
        <f>IF(IFERROR(HLOOKUP($B107,$F40:$FS40,1,FALSE),0)=0,0,1)*AQ$62</f>
        <v>0</v>
      </c>
      <c r="AR107" s="450">
        <f>IF(IFERROR(HLOOKUP($B107,$F41:$FS41,1,FALSE),0)=0,0,1)*AR$62</f>
        <v>0</v>
      </c>
      <c r="AS107" s="450">
        <f>IF(IFERROR(HLOOKUP($B107,$F42:$FS42,1,FALSE),0)=0,0,1)*AS$62</f>
        <v>0</v>
      </c>
      <c r="AT107" s="450">
        <f>IF(IFERROR(HLOOKUP($B107,$F43:$FS43,1,FALSE),0)=0,0,1)*AT$62</f>
        <v>0</v>
      </c>
      <c r="AU107" s="450">
        <f>IF(IFERROR(HLOOKUP($B107,$F44:$FS44,1,FALSE),0)=0,0,1)*AU$62</f>
        <v>0</v>
      </c>
      <c r="AV107" s="450">
        <f>IF(IFERROR(HLOOKUP($B107,$F45:$FS45,1,FALSE),0)=0,0,1)*AV$62</f>
        <v>0</v>
      </c>
      <c r="AW107" s="450">
        <f>IF(IFERROR(HLOOKUP($B107,$F46:$FS46,1,FALSE),0)=0,0,1)*AW$62</f>
        <v>0</v>
      </c>
      <c r="AX107" s="450">
        <f>IF(IFERROR(HLOOKUP($B107,$F47:$FS47,1,FALSE),0)=0,0,1)*AX$62</f>
        <v>0</v>
      </c>
      <c r="AY107" s="450">
        <f>IF(IFERROR(HLOOKUP($B107,$F48:$FS48,1,FALSE),0)=0,0,1)*AY$62</f>
        <v>0</v>
      </c>
      <c r="AZ107" s="450">
        <f>IF(IFERROR(HLOOKUP($B107,$F49:$FS49,1,FALSE),0)=0,0,1)*AZ$62</f>
        <v>0</v>
      </c>
      <c r="BA107" s="450">
        <f>IF(IFERROR(HLOOKUP($B107,$F50:$FS50,1,FALSE),0)=0,0,1)*BA$62</f>
        <v>0</v>
      </c>
      <c r="BB107" s="450">
        <f>IF(IFERROR(HLOOKUP($B107,$F51:$FS51,1,FALSE),0)=0,0,1)*BB$62</f>
        <v>0</v>
      </c>
      <c r="BC107" s="450">
        <f>IF(IFERROR(HLOOKUP($B107,$F52:$FS52,1,FALSE),0)=0,0,1)*BC$62</f>
        <v>0</v>
      </c>
      <c r="BD107" s="450">
        <f>IF(IFERROR(HLOOKUP($B107,$F53:$FS53,1,FALSE),0)=0,0,1)*BD$62</f>
        <v>0</v>
      </c>
      <c r="BE107" s="450">
        <f>IF(IFERROR(HLOOKUP($B107,$F54:$FS54,1,FALSE),0)=0,0,1)*BE$62</f>
        <v>0</v>
      </c>
      <c r="BF107" s="450">
        <f>IF(IFERROR(HLOOKUP($B107,$F55:$FS55,1,FALSE),0)=0,0,1)*BF$62</f>
        <v>0</v>
      </c>
      <c r="BG107" s="450">
        <f>IF(IFERROR(HLOOKUP($B107,$F56:$FS56,1,FALSE),0)=0,0,1)*BG$62</f>
        <v>0</v>
      </c>
      <c r="BH107" s="450">
        <f>IF(IFERROR(HLOOKUP($B107,$F57:$FS57,1,FALSE),0)=0,0,1)*BH$62</f>
        <v>0</v>
      </c>
      <c r="BI107" s="450">
        <f>IF(IFERROR(HLOOKUP($B107,$F58:$FS58,1,FALSE),0)=0,0,1)*BI$62</f>
        <v>0</v>
      </c>
    </row>
    <row r="108" spans="1:61" ht="13">
      <c r="A108" s="609">
        <v>5</v>
      </c>
      <c r="B108" s="619" t="s">
        <v>684</v>
      </c>
      <c r="C108">
        <f t="shared" ca="1" si="0"/>
        <v>1.18</v>
      </c>
      <c r="D108">
        <f t="shared" si="1"/>
        <v>2</v>
      </c>
      <c r="E108" s="450">
        <f>IF(IFERROR(HLOOKUP($B108,$F2:$FS2,1,FALSE),0)=0,0,1)*E$62</f>
        <v>0</v>
      </c>
      <c r="F108" s="450">
        <f>IF(IFERROR(HLOOKUP($B108,$F3:$FS3,1,FALSE),0)=0,0,1)*F$62</f>
        <v>0.18</v>
      </c>
      <c r="G108" s="450">
        <f>IF(IFERROR(HLOOKUP($B108,$F4:$FS4,1,FALSE),0)=0,0,1)*G$62</f>
        <v>1</v>
      </c>
      <c r="H108" s="450">
        <f>IF(IFERROR(HLOOKUP($B108,$F5:$FS5,1,FALSE),0)=0,0,1)*H$62</f>
        <v>0</v>
      </c>
      <c r="I108" s="450">
        <f ca="1">IF(IFERROR(HLOOKUP($B108,$F6:$FS6,1,FALSE),0)=0,0,1)*I$62</f>
        <v>0</v>
      </c>
      <c r="J108" s="450">
        <f>IF(IFERROR(HLOOKUP($B108,$F7:$FS7,1,FALSE),0)=0,0,1)*J$62</f>
        <v>0</v>
      </c>
      <c r="K108" s="450">
        <f>IF(IFERROR(HLOOKUP($B108,$F8:$FS8,1,FALSE),0)=0,0,1)*K$62</f>
        <v>0</v>
      </c>
      <c r="L108" s="450">
        <f>IF(IFERROR(HLOOKUP($B108,$F9:$FS9,1,FALSE),0)=0,0,1)*L$62</f>
        <v>0</v>
      </c>
      <c r="M108" s="450">
        <f>IF(IFERROR(HLOOKUP($B108,$F10:$FS10,1,FALSE),0)=0,0,1)*M$62</f>
        <v>0</v>
      </c>
      <c r="N108" s="450">
        <f>IF(IFERROR(HLOOKUP($B108,$F11:$FS11,1,FALSE),0)=0,0,1)*N$62</f>
        <v>0</v>
      </c>
      <c r="O108" s="450">
        <f>IF(IFERROR(HLOOKUP($B108,$F12:$FS12,1,FALSE),0)=0,0,1)*O$62</f>
        <v>0</v>
      </c>
      <c r="P108" s="450">
        <f>IF(IFERROR(HLOOKUP($B108,$F13:$FS13,1,FALSE),0)=0,0,1)*P$62</f>
        <v>0</v>
      </c>
      <c r="Q108" s="450">
        <f>IF(IFERROR(HLOOKUP($B108,$F14:$FS14,1,FALSE),0)=0,0,1)*Q$62</f>
        <v>0</v>
      </c>
      <c r="R108" s="450">
        <f>IF(IFERROR(HLOOKUP($B108,$F15:$FS15,1,FALSE),0)=0,0,1)*R$62</f>
        <v>0</v>
      </c>
      <c r="S108" s="450">
        <f>IF(IFERROR(HLOOKUP($B108,$F16:$FS16,1,FALSE),0)=0,0,1)*S$62</f>
        <v>0</v>
      </c>
      <c r="T108" s="450">
        <f>IF(IFERROR(HLOOKUP($B108,$F17:$FS17,1,FALSE),0)=0,0,1)*T$62</f>
        <v>0</v>
      </c>
      <c r="U108" s="450">
        <f>IF(IFERROR(HLOOKUP($B108,$F18:$FS18,1,FALSE),0)=0,0,1)*U$62</f>
        <v>0</v>
      </c>
      <c r="V108" s="450">
        <f>IF(IFERROR(HLOOKUP($B108,$F19:$FS19,1,FALSE),0)=0,0,1)*V$62</f>
        <v>0</v>
      </c>
      <c r="W108" s="450">
        <f>IF(IFERROR(HLOOKUP($B108,$F20:$FS20,1,FALSE),0)=0,0,1)*W$62</f>
        <v>0</v>
      </c>
      <c r="X108" s="450">
        <f>IF(IFERROR(HLOOKUP($B108,$F21:$FS21,1,FALSE),0)=0,0,1)*X$62</f>
        <v>0</v>
      </c>
      <c r="Y108" s="450">
        <f>IF(IFERROR(HLOOKUP($B108,$F22:$FS22,1,FALSE),0)=0,0,1)*Y$62</f>
        <v>0</v>
      </c>
      <c r="Z108" s="450">
        <f>IF(IFERROR(HLOOKUP($B108,$F23:$FS23,1,FALSE),0)=0,0,1)*Z$62</f>
        <v>0</v>
      </c>
      <c r="AA108" s="450">
        <f>IF(IFERROR(HLOOKUP($B108,$F24:$FS24,1,FALSE),0)=0,0,1)*AA$62</f>
        <v>0</v>
      </c>
      <c r="AB108" s="450">
        <f>IF(IFERROR(HLOOKUP($B108,$F25:$FS25,1,FALSE),0)=0,0,1)*AB$62</f>
        <v>0</v>
      </c>
      <c r="AC108" s="450">
        <f>IF(IFERROR(HLOOKUP($B108,$F26:$FS26,1,FALSE),0)=0,0,1)*AC$62</f>
        <v>0</v>
      </c>
      <c r="AD108" s="450">
        <f>IF(IFERROR(HLOOKUP($B108,$F27:$FS27,1,FALSE),0)=0,0,1)*AD$62</f>
        <v>0</v>
      </c>
      <c r="AE108" s="450">
        <f>IF(IFERROR(HLOOKUP($B108,$F28:$FS28,1,FALSE),0)=0,0,1)*AE$62</f>
        <v>0</v>
      </c>
      <c r="AF108" s="450">
        <f>IF(IFERROR(HLOOKUP($B108,$F29:$FS29,1,FALSE),0)=0,0,1)*AF$62</f>
        <v>0</v>
      </c>
      <c r="AG108" s="450">
        <f>IF(IFERROR(HLOOKUP($B108,$F30:$FS30,1,FALSE),0)=0,0,1)*AG$62</f>
        <v>0</v>
      </c>
      <c r="AH108" s="450">
        <f>IF(IFERROR(HLOOKUP($B108,$F31:$FS31,1,FALSE),0)=0,0,1)*AH$62</f>
        <v>0</v>
      </c>
      <c r="AI108" s="450">
        <f>IF(IFERROR(HLOOKUP($B108,$F32:$FS32,1,FALSE),0)=0,0,1)*AI$62</f>
        <v>0</v>
      </c>
      <c r="AJ108" s="450">
        <f>IF(IFERROR(HLOOKUP($B108,$F33:$FS33,1,FALSE),0)=0,0,1)*AJ$62</f>
        <v>0</v>
      </c>
      <c r="AK108" s="450">
        <f>IF(IFERROR(HLOOKUP($B108,$F34:$FS34,1,FALSE),0)=0,0,1)*AK$62</f>
        <v>0</v>
      </c>
      <c r="AL108" s="450">
        <f>IF(IFERROR(HLOOKUP($B108,$F35:$FS35,1,FALSE),0)=0,0,1)*AL$62</f>
        <v>0</v>
      </c>
      <c r="AM108" s="450">
        <f>IF(IFERROR(HLOOKUP($B108,$F36:$FS36,1,FALSE),0)=0,0,1)*AM$62</f>
        <v>0</v>
      </c>
      <c r="AN108" s="450">
        <f>IF(IFERROR(HLOOKUP($B108,$F37:$FS37,1,FALSE),0)=0,0,1)*AN$62</f>
        <v>0</v>
      </c>
      <c r="AO108" s="450">
        <f>IF(IFERROR(HLOOKUP($B108,$F38:$FS38,1,FALSE),0)=0,0,1)*AO$62</f>
        <v>0</v>
      </c>
      <c r="AP108" s="450">
        <f>IF(IFERROR(HLOOKUP($B108,$F39:$FS39,1,FALSE),0)=0,0,1)*AP$62</f>
        <v>0</v>
      </c>
      <c r="AQ108" s="450">
        <f>IF(IFERROR(HLOOKUP($B108,$F40:$FS40,1,FALSE),0)=0,0,1)*AQ$62</f>
        <v>0</v>
      </c>
      <c r="AR108" s="450">
        <f>IF(IFERROR(HLOOKUP($B108,$F41:$FS41,1,FALSE),0)=0,0,1)*AR$62</f>
        <v>0</v>
      </c>
      <c r="AS108" s="450">
        <f>IF(IFERROR(HLOOKUP($B108,$F42:$FS42,1,FALSE),0)=0,0,1)*AS$62</f>
        <v>0</v>
      </c>
      <c r="AT108" s="450">
        <f>IF(IFERROR(HLOOKUP($B108,$F43:$FS43,1,FALSE),0)=0,0,1)*AT$62</f>
        <v>0</v>
      </c>
      <c r="AU108" s="450">
        <f>IF(IFERROR(HLOOKUP($B108,$F44:$FS44,1,FALSE),0)=0,0,1)*AU$62</f>
        <v>0</v>
      </c>
      <c r="AV108" s="450">
        <f>IF(IFERROR(HLOOKUP($B108,$F45:$FS45,1,FALSE),0)=0,0,1)*AV$62</f>
        <v>0</v>
      </c>
      <c r="AW108" s="450">
        <f>IF(IFERROR(HLOOKUP($B108,$F46:$FS46,1,FALSE),0)=0,0,1)*AW$62</f>
        <v>0</v>
      </c>
      <c r="AX108" s="450">
        <f>IF(IFERROR(HLOOKUP($B108,$F47:$FS47,1,FALSE),0)=0,0,1)*AX$62</f>
        <v>0</v>
      </c>
      <c r="AY108" s="450">
        <f>IF(IFERROR(HLOOKUP($B108,$F48:$FS48,1,FALSE),0)=0,0,1)*AY$62</f>
        <v>0</v>
      </c>
      <c r="AZ108" s="450">
        <f>IF(IFERROR(HLOOKUP($B108,$F49:$FS49,1,FALSE),0)=0,0,1)*AZ$62</f>
        <v>0</v>
      </c>
      <c r="BA108" s="450">
        <f>IF(IFERROR(HLOOKUP($B108,$F50:$FS50,1,FALSE),0)=0,0,1)*BA$62</f>
        <v>0</v>
      </c>
      <c r="BB108" s="450">
        <f>IF(IFERROR(HLOOKUP($B108,$F51:$FS51,1,FALSE),0)=0,0,1)*BB$62</f>
        <v>0</v>
      </c>
      <c r="BC108" s="450">
        <f>IF(IFERROR(HLOOKUP($B108,$F52:$FS52,1,FALSE),0)=0,0,1)*BC$62</f>
        <v>0</v>
      </c>
      <c r="BD108" s="450">
        <f>IF(IFERROR(HLOOKUP($B108,$F53:$FS53,1,FALSE),0)=0,0,1)*BD$62</f>
        <v>0</v>
      </c>
      <c r="BE108" s="450">
        <f>IF(IFERROR(HLOOKUP($B108,$F54:$FS54,1,FALSE),0)=0,0,1)*BE$62</f>
        <v>0</v>
      </c>
      <c r="BF108" s="450">
        <f>IF(IFERROR(HLOOKUP($B108,$F55:$FS55,1,FALSE),0)=0,0,1)*BF$62</f>
        <v>0</v>
      </c>
      <c r="BG108" s="450">
        <f>IF(IFERROR(HLOOKUP($B108,$F56:$FS56,1,FALSE),0)=0,0,1)*BG$62</f>
        <v>0</v>
      </c>
      <c r="BH108" s="450">
        <f>IF(IFERROR(HLOOKUP($B108,$F57:$FS57,1,FALSE),0)=0,0,1)*BH$62</f>
        <v>0</v>
      </c>
      <c r="BI108" s="450">
        <f>IF(IFERROR(HLOOKUP($B108,$F58:$FS58,1,FALSE),0)=0,0,1)*BI$62</f>
        <v>0</v>
      </c>
    </row>
    <row r="109" spans="1:61" ht="13">
      <c r="A109" s="609">
        <v>5</v>
      </c>
      <c r="B109" s="619" t="s">
        <v>685</v>
      </c>
      <c r="C109">
        <f t="shared" ca="1" si="0"/>
        <v>1.18</v>
      </c>
      <c r="D109">
        <f t="shared" si="1"/>
        <v>2</v>
      </c>
      <c r="E109" s="450">
        <f>IF(IFERROR(HLOOKUP($B109,$F2:$FS2,1,FALSE),0)=0,0,1)*E$62</f>
        <v>0</v>
      </c>
      <c r="F109" s="450">
        <f>IF(IFERROR(HLOOKUP($B109,$F3:$FS3,1,FALSE),0)=0,0,1)*F$62</f>
        <v>0.18</v>
      </c>
      <c r="G109" s="450">
        <f>IF(IFERROR(HLOOKUP($B109,$F4:$FS4,1,FALSE),0)=0,0,1)*G$62</f>
        <v>1</v>
      </c>
      <c r="H109" s="450">
        <f>IF(IFERROR(HLOOKUP($B109,$F5:$FS5,1,FALSE),0)=0,0,1)*H$62</f>
        <v>0</v>
      </c>
      <c r="I109" s="450">
        <f ca="1">IF(IFERROR(HLOOKUP($B109,$F6:$FS6,1,FALSE),0)=0,0,1)*I$62</f>
        <v>0</v>
      </c>
      <c r="J109" s="450">
        <f>IF(IFERROR(HLOOKUP($B109,$F7:$FS7,1,FALSE),0)=0,0,1)*J$62</f>
        <v>0</v>
      </c>
      <c r="K109" s="450">
        <f>IF(IFERROR(HLOOKUP($B109,$F8:$FS8,1,FALSE),0)=0,0,1)*K$62</f>
        <v>0</v>
      </c>
      <c r="L109" s="450">
        <f>IF(IFERROR(HLOOKUP($B109,$F9:$FS9,1,FALSE),0)=0,0,1)*L$62</f>
        <v>0</v>
      </c>
      <c r="M109" s="450">
        <f>IF(IFERROR(HLOOKUP($B109,$F10:$FS10,1,FALSE),0)=0,0,1)*M$62</f>
        <v>0</v>
      </c>
      <c r="N109" s="450">
        <f>IF(IFERROR(HLOOKUP($B109,$F11:$FS11,1,FALSE),0)=0,0,1)*N$62</f>
        <v>0</v>
      </c>
      <c r="O109" s="450">
        <f>IF(IFERROR(HLOOKUP($B109,$F12:$FS12,1,FALSE),0)=0,0,1)*O$62</f>
        <v>0</v>
      </c>
      <c r="P109" s="450">
        <f>IF(IFERROR(HLOOKUP($B109,$F13:$FS13,1,FALSE),0)=0,0,1)*P$62</f>
        <v>0</v>
      </c>
      <c r="Q109" s="450">
        <f>IF(IFERROR(HLOOKUP($B109,$F14:$FS14,1,FALSE),0)=0,0,1)*Q$62</f>
        <v>0</v>
      </c>
      <c r="R109" s="450">
        <f>IF(IFERROR(HLOOKUP($B109,$F15:$FS15,1,FALSE),0)=0,0,1)*R$62</f>
        <v>0</v>
      </c>
      <c r="S109" s="450">
        <f>IF(IFERROR(HLOOKUP($B109,$F16:$FS16,1,FALSE),0)=0,0,1)*S$62</f>
        <v>0</v>
      </c>
      <c r="T109" s="450">
        <f>IF(IFERROR(HLOOKUP($B109,$F17:$FS17,1,FALSE),0)=0,0,1)*T$62</f>
        <v>0</v>
      </c>
      <c r="U109" s="450">
        <f>IF(IFERROR(HLOOKUP($B109,$F18:$FS18,1,FALSE),0)=0,0,1)*U$62</f>
        <v>0</v>
      </c>
      <c r="V109" s="450">
        <f>IF(IFERROR(HLOOKUP($B109,$F19:$FS19,1,FALSE),0)=0,0,1)*V$62</f>
        <v>0</v>
      </c>
      <c r="W109" s="450">
        <f>IF(IFERROR(HLOOKUP($B109,$F20:$FS20,1,FALSE),0)=0,0,1)*W$62</f>
        <v>0</v>
      </c>
      <c r="X109" s="450">
        <f>IF(IFERROR(HLOOKUP($B109,$F21:$FS21,1,FALSE),0)=0,0,1)*X$62</f>
        <v>0</v>
      </c>
      <c r="Y109" s="450">
        <f>IF(IFERROR(HLOOKUP($B109,$F22:$FS22,1,FALSE),0)=0,0,1)*Y$62</f>
        <v>0</v>
      </c>
      <c r="Z109" s="450">
        <f>IF(IFERROR(HLOOKUP($B109,$F23:$FS23,1,FALSE),0)=0,0,1)*Z$62</f>
        <v>0</v>
      </c>
      <c r="AA109" s="450">
        <f>IF(IFERROR(HLOOKUP($B109,$F24:$FS24,1,FALSE),0)=0,0,1)*AA$62</f>
        <v>0</v>
      </c>
      <c r="AB109" s="450">
        <f>IF(IFERROR(HLOOKUP($B109,$F25:$FS25,1,FALSE),0)=0,0,1)*AB$62</f>
        <v>0</v>
      </c>
      <c r="AC109" s="450">
        <f>IF(IFERROR(HLOOKUP($B109,$F26:$FS26,1,FALSE),0)=0,0,1)*AC$62</f>
        <v>0</v>
      </c>
      <c r="AD109" s="450">
        <f>IF(IFERROR(HLOOKUP($B109,$F27:$FS27,1,FALSE),0)=0,0,1)*AD$62</f>
        <v>0</v>
      </c>
      <c r="AE109" s="450">
        <f>IF(IFERROR(HLOOKUP($B109,$F28:$FS28,1,FALSE),0)=0,0,1)*AE$62</f>
        <v>0</v>
      </c>
      <c r="AF109" s="450">
        <f>IF(IFERROR(HLOOKUP($B109,$F29:$FS29,1,FALSE),0)=0,0,1)*AF$62</f>
        <v>0</v>
      </c>
      <c r="AG109" s="450">
        <f>IF(IFERROR(HLOOKUP($B109,$F30:$FS30,1,FALSE),0)=0,0,1)*AG$62</f>
        <v>0</v>
      </c>
      <c r="AH109" s="450">
        <f>IF(IFERROR(HLOOKUP($B109,$F31:$FS31,1,FALSE),0)=0,0,1)*AH$62</f>
        <v>0</v>
      </c>
      <c r="AI109" s="450">
        <f>IF(IFERROR(HLOOKUP($B109,$F32:$FS32,1,FALSE),0)=0,0,1)*AI$62</f>
        <v>0</v>
      </c>
      <c r="AJ109" s="450">
        <f>IF(IFERROR(HLOOKUP($B109,$F33:$FS33,1,FALSE),0)=0,0,1)*AJ$62</f>
        <v>0</v>
      </c>
      <c r="AK109" s="450">
        <f>IF(IFERROR(HLOOKUP($B109,$F34:$FS34,1,FALSE),0)=0,0,1)*AK$62</f>
        <v>0</v>
      </c>
      <c r="AL109" s="450">
        <f>IF(IFERROR(HLOOKUP($B109,$F35:$FS35,1,FALSE),0)=0,0,1)*AL$62</f>
        <v>0</v>
      </c>
      <c r="AM109" s="450">
        <f>IF(IFERROR(HLOOKUP($B109,$F36:$FS36,1,FALSE),0)=0,0,1)*AM$62</f>
        <v>0</v>
      </c>
      <c r="AN109" s="450">
        <f>IF(IFERROR(HLOOKUP($B109,$F37:$FS37,1,FALSE),0)=0,0,1)*AN$62</f>
        <v>0</v>
      </c>
      <c r="AO109" s="450">
        <f>IF(IFERROR(HLOOKUP($B109,$F38:$FS38,1,FALSE),0)=0,0,1)*AO$62</f>
        <v>0</v>
      </c>
      <c r="AP109" s="450">
        <f>IF(IFERROR(HLOOKUP($B109,$F39:$FS39,1,FALSE),0)=0,0,1)*AP$62</f>
        <v>0</v>
      </c>
      <c r="AQ109" s="450">
        <f>IF(IFERROR(HLOOKUP($B109,$F40:$FS40,1,FALSE),0)=0,0,1)*AQ$62</f>
        <v>0</v>
      </c>
      <c r="AR109" s="450">
        <f>IF(IFERROR(HLOOKUP($B109,$F41:$FS41,1,FALSE),0)=0,0,1)*AR$62</f>
        <v>0</v>
      </c>
      <c r="AS109" s="450">
        <f>IF(IFERROR(HLOOKUP($B109,$F42:$FS42,1,FALSE),0)=0,0,1)*AS$62</f>
        <v>0</v>
      </c>
      <c r="AT109" s="450">
        <f>IF(IFERROR(HLOOKUP($B109,$F43:$FS43,1,FALSE),0)=0,0,1)*AT$62</f>
        <v>0</v>
      </c>
      <c r="AU109" s="450">
        <f>IF(IFERROR(HLOOKUP($B109,$F44:$FS44,1,FALSE),0)=0,0,1)*AU$62</f>
        <v>0</v>
      </c>
      <c r="AV109" s="450">
        <f>IF(IFERROR(HLOOKUP($B109,$F45:$FS45,1,FALSE),0)=0,0,1)*AV$62</f>
        <v>0</v>
      </c>
      <c r="AW109" s="450">
        <f>IF(IFERROR(HLOOKUP($B109,$F46:$FS46,1,FALSE),0)=0,0,1)*AW$62</f>
        <v>0</v>
      </c>
      <c r="AX109" s="450">
        <f>IF(IFERROR(HLOOKUP($B109,$F47:$FS47,1,FALSE),0)=0,0,1)*AX$62</f>
        <v>0</v>
      </c>
      <c r="AY109" s="450">
        <f>IF(IFERROR(HLOOKUP($B109,$F48:$FS48,1,FALSE),0)=0,0,1)*AY$62</f>
        <v>0</v>
      </c>
      <c r="AZ109" s="450">
        <f>IF(IFERROR(HLOOKUP($B109,$F49:$FS49,1,FALSE),0)=0,0,1)*AZ$62</f>
        <v>0</v>
      </c>
      <c r="BA109" s="450">
        <f>IF(IFERROR(HLOOKUP($B109,$F50:$FS50,1,FALSE),0)=0,0,1)*BA$62</f>
        <v>0</v>
      </c>
      <c r="BB109" s="450">
        <f>IF(IFERROR(HLOOKUP($B109,$F51:$FS51,1,FALSE),0)=0,0,1)*BB$62</f>
        <v>0</v>
      </c>
      <c r="BC109" s="450">
        <f>IF(IFERROR(HLOOKUP($B109,$F52:$FS52,1,FALSE),0)=0,0,1)*BC$62</f>
        <v>0</v>
      </c>
      <c r="BD109" s="450">
        <f>IF(IFERROR(HLOOKUP($B109,$F53:$FS53,1,FALSE),0)=0,0,1)*BD$62</f>
        <v>0</v>
      </c>
      <c r="BE109" s="450">
        <f>IF(IFERROR(HLOOKUP($B109,$F54:$FS54,1,FALSE),0)=0,0,1)*BE$62</f>
        <v>0</v>
      </c>
      <c r="BF109" s="450">
        <f>IF(IFERROR(HLOOKUP($B109,$F55:$FS55,1,FALSE),0)=0,0,1)*BF$62</f>
        <v>0</v>
      </c>
      <c r="BG109" s="450">
        <f>IF(IFERROR(HLOOKUP($B109,$F56:$FS56,1,FALSE),0)=0,0,1)*BG$62</f>
        <v>0</v>
      </c>
      <c r="BH109" s="450">
        <f>IF(IFERROR(HLOOKUP($B109,$F57:$FS57,1,FALSE),0)=0,0,1)*BH$62</f>
        <v>0</v>
      </c>
      <c r="BI109" s="450">
        <f>IF(IFERROR(HLOOKUP($B109,$F58:$FS58,1,FALSE),0)=0,0,1)*BI$62</f>
        <v>0</v>
      </c>
    </row>
    <row r="110" spans="1:61" ht="13">
      <c r="A110" s="609">
        <v>5</v>
      </c>
      <c r="B110" s="619" t="s">
        <v>686</v>
      </c>
      <c r="C110">
        <f t="shared" ca="1" si="0"/>
        <v>1.18</v>
      </c>
      <c r="D110">
        <f t="shared" si="1"/>
        <v>2</v>
      </c>
      <c r="E110" s="450">
        <f>IF(IFERROR(HLOOKUP($B110,$F2:$FS2,1,FALSE),0)=0,0,1)*E$62</f>
        <v>0</v>
      </c>
      <c r="F110" s="450">
        <f>IF(IFERROR(HLOOKUP($B110,$F3:$FS3,1,FALSE),0)=0,0,1)*F$62</f>
        <v>0.18</v>
      </c>
      <c r="G110" s="450">
        <f>IF(IFERROR(HLOOKUP($B110,$F4:$FS4,1,FALSE),0)=0,0,1)*G$62</f>
        <v>1</v>
      </c>
      <c r="H110" s="450">
        <f>IF(IFERROR(HLOOKUP($B110,$F5:$FS5,1,FALSE),0)=0,0,1)*H$62</f>
        <v>0</v>
      </c>
      <c r="I110" s="450">
        <f ca="1">IF(IFERROR(HLOOKUP($B110,$F6:$FS6,1,FALSE),0)=0,0,1)*I$62</f>
        <v>0</v>
      </c>
      <c r="J110" s="450">
        <f>IF(IFERROR(HLOOKUP($B110,$F7:$FS7,1,FALSE),0)=0,0,1)*J$62</f>
        <v>0</v>
      </c>
      <c r="K110" s="450">
        <f>IF(IFERROR(HLOOKUP($B110,$F8:$FS8,1,FALSE),0)=0,0,1)*K$62</f>
        <v>0</v>
      </c>
      <c r="L110" s="450">
        <f>IF(IFERROR(HLOOKUP($B110,$F9:$FS9,1,FALSE),0)=0,0,1)*L$62</f>
        <v>0</v>
      </c>
      <c r="M110" s="450">
        <f>IF(IFERROR(HLOOKUP($B110,$F10:$FS10,1,FALSE),0)=0,0,1)*M$62</f>
        <v>0</v>
      </c>
      <c r="N110" s="450">
        <f>IF(IFERROR(HLOOKUP($B110,$F11:$FS11,1,FALSE),0)=0,0,1)*N$62</f>
        <v>0</v>
      </c>
      <c r="O110" s="450">
        <f>IF(IFERROR(HLOOKUP($B110,$F12:$FS12,1,FALSE),0)=0,0,1)*O$62</f>
        <v>0</v>
      </c>
      <c r="P110" s="450">
        <f>IF(IFERROR(HLOOKUP($B110,$F13:$FS13,1,FALSE),0)=0,0,1)*P$62</f>
        <v>0</v>
      </c>
      <c r="Q110" s="450">
        <f>IF(IFERROR(HLOOKUP($B110,$F14:$FS14,1,FALSE),0)=0,0,1)*Q$62</f>
        <v>0</v>
      </c>
      <c r="R110" s="450">
        <f>IF(IFERROR(HLOOKUP($B110,$F15:$FS15,1,FALSE),0)=0,0,1)*R$62</f>
        <v>0</v>
      </c>
      <c r="S110" s="450">
        <f>IF(IFERROR(HLOOKUP($B110,$F16:$FS16,1,FALSE),0)=0,0,1)*S$62</f>
        <v>0</v>
      </c>
      <c r="T110" s="450">
        <f>IF(IFERROR(HLOOKUP($B110,$F17:$FS17,1,FALSE),0)=0,0,1)*T$62</f>
        <v>0</v>
      </c>
      <c r="U110" s="450">
        <f>IF(IFERROR(HLOOKUP($B110,$F18:$FS18,1,FALSE),0)=0,0,1)*U$62</f>
        <v>0</v>
      </c>
      <c r="V110" s="450">
        <f>IF(IFERROR(HLOOKUP($B110,$F19:$FS19,1,FALSE),0)=0,0,1)*V$62</f>
        <v>0</v>
      </c>
      <c r="W110" s="450">
        <f>IF(IFERROR(HLOOKUP($B110,$F20:$FS20,1,FALSE),0)=0,0,1)*W$62</f>
        <v>0</v>
      </c>
      <c r="X110" s="450">
        <f>IF(IFERROR(HLOOKUP($B110,$F21:$FS21,1,FALSE),0)=0,0,1)*X$62</f>
        <v>0</v>
      </c>
      <c r="Y110" s="450">
        <f>IF(IFERROR(HLOOKUP($B110,$F22:$FS22,1,FALSE),0)=0,0,1)*Y$62</f>
        <v>0</v>
      </c>
      <c r="Z110" s="450">
        <f>IF(IFERROR(HLOOKUP($B110,$F23:$FS23,1,FALSE),0)=0,0,1)*Z$62</f>
        <v>0</v>
      </c>
      <c r="AA110" s="450">
        <f>IF(IFERROR(HLOOKUP($B110,$F24:$FS24,1,FALSE),0)=0,0,1)*AA$62</f>
        <v>0</v>
      </c>
      <c r="AB110" s="450">
        <f>IF(IFERROR(HLOOKUP($B110,$F25:$FS25,1,FALSE),0)=0,0,1)*AB$62</f>
        <v>0</v>
      </c>
      <c r="AC110" s="450">
        <f>IF(IFERROR(HLOOKUP($B110,$F26:$FS26,1,FALSE),0)=0,0,1)*AC$62</f>
        <v>0</v>
      </c>
      <c r="AD110" s="450">
        <f>IF(IFERROR(HLOOKUP($B110,$F27:$FS27,1,FALSE),0)=0,0,1)*AD$62</f>
        <v>0</v>
      </c>
      <c r="AE110" s="450">
        <f>IF(IFERROR(HLOOKUP($B110,$F28:$FS28,1,FALSE),0)=0,0,1)*AE$62</f>
        <v>0</v>
      </c>
      <c r="AF110" s="450">
        <f>IF(IFERROR(HLOOKUP($B110,$F29:$FS29,1,FALSE),0)=0,0,1)*AF$62</f>
        <v>0</v>
      </c>
      <c r="AG110" s="450">
        <f>IF(IFERROR(HLOOKUP($B110,$F30:$FS30,1,FALSE),0)=0,0,1)*AG$62</f>
        <v>0</v>
      </c>
      <c r="AH110" s="450">
        <f>IF(IFERROR(HLOOKUP($B110,$F31:$FS31,1,FALSE),0)=0,0,1)*AH$62</f>
        <v>0</v>
      </c>
      <c r="AI110" s="450">
        <f>IF(IFERROR(HLOOKUP($B110,$F32:$FS32,1,FALSE),0)=0,0,1)*AI$62</f>
        <v>0</v>
      </c>
      <c r="AJ110" s="450">
        <f>IF(IFERROR(HLOOKUP($B110,$F33:$FS33,1,FALSE),0)=0,0,1)*AJ$62</f>
        <v>0</v>
      </c>
      <c r="AK110" s="450">
        <f>IF(IFERROR(HLOOKUP($B110,$F34:$FS34,1,FALSE),0)=0,0,1)*AK$62</f>
        <v>0</v>
      </c>
      <c r="AL110" s="450">
        <f>IF(IFERROR(HLOOKUP($B110,$F35:$FS35,1,FALSE),0)=0,0,1)*AL$62</f>
        <v>0</v>
      </c>
      <c r="AM110" s="450">
        <f>IF(IFERROR(HLOOKUP($B110,$F36:$FS36,1,FALSE),0)=0,0,1)*AM$62</f>
        <v>0</v>
      </c>
      <c r="AN110" s="450">
        <f>IF(IFERROR(HLOOKUP($B110,$F37:$FS37,1,FALSE),0)=0,0,1)*AN$62</f>
        <v>0</v>
      </c>
      <c r="AO110" s="450">
        <f>IF(IFERROR(HLOOKUP($B110,$F38:$FS38,1,FALSE),0)=0,0,1)*AO$62</f>
        <v>0</v>
      </c>
      <c r="AP110" s="450">
        <f>IF(IFERROR(HLOOKUP($B110,$F39:$FS39,1,FALSE),0)=0,0,1)*AP$62</f>
        <v>0</v>
      </c>
      <c r="AQ110" s="450">
        <f>IF(IFERROR(HLOOKUP($B110,$F40:$FS40,1,FALSE),0)=0,0,1)*AQ$62</f>
        <v>0</v>
      </c>
      <c r="AR110" s="450">
        <f>IF(IFERROR(HLOOKUP($B110,$F41:$FS41,1,FALSE),0)=0,0,1)*AR$62</f>
        <v>0</v>
      </c>
      <c r="AS110" s="450">
        <f>IF(IFERROR(HLOOKUP($B110,$F42:$FS42,1,FALSE),0)=0,0,1)*AS$62</f>
        <v>0</v>
      </c>
      <c r="AT110" s="450">
        <f>IF(IFERROR(HLOOKUP($B110,$F43:$FS43,1,FALSE),0)=0,0,1)*AT$62</f>
        <v>0</v>
      </c>
      <c r="AU110" s="450">
        <f>IF(IFERROR(HLOOKUP($B110,$F44:$FS44,1,FALSE),0)=0,0,1)*AU$62</f>
        <v>0</v>
      </c>
      <c r="AV110" s="450">
        <f>IF(IFERROR(HLOOKUP($B110,$F45:$FS45,1,FALSE),0)=0,0,1)*AV$62</f>
        <v>0</v>
      </c>
      <c r="AW110" s="450">
        <f>IF(IFERROR(HLOOKUP($B110,$F46:$FS46,1,FALSE),0)=0,0,1)*AW$62</f>
        <v>0</v>
      </c>
      <c r="AX110" s="450">
        <f>IF(IFERROR(HLOOKUP($B110,$F47:$FS47,1,FALSE),0)=0,0,1)*AX$62</f>
        <v>0</v>
      </c>
      <c r="AY110" s="450">
        <f>IF(IFERROR(HLOOKUP($B110,$F48:$FS48,1,FALSE),0)=0,0,1)*AY$62</f>
        <v>0</v>
      </c>
      <c r="AZ110" s="450">
        <f>IF(IFERROR(HLOOKUP($B110,$F49:$FS49,1,FALSE),0)=0,0,1)*AZ$62</f>
        <v>0</v>
      </c>
      <c r="BA110" s="450">
        <f>IF(IFERROR(HLOOKUP($B110,$F50:$FS50,1,FALSE),0)=0,0,1)*BA$62</f>
        <v>0</v>
      </c>
      <c r="BB110" s="450">
        <f>IF(IFERROR(HLOOKUP($B110,$F51:$FS51,1,FALSE),0)=0,0,1)*BB$62</f>
        <v>0</v>
      </c>
      <c r="BC110" s="450">
        <f>IF(IFERROR(HLOOKUP($B110,$F52:$FS52,1,FALSE),0)=0,0,1)*BC$62</f>
        <v>0</v>
      </c>
      <c r="BD110" s="450">
        <f>IF(IFERROR(HLOOKUP($B110,$F53:$FS53,1,FALSE),0)=0,0,1)*BD$62</f>
        <v>0</v>
      </c>
      <c r="BE110" s="450">
        <f>IF(IFERROR(HLOOKUP($B110,$F54:$FS54,1,FALSE),0)=0,0,1)*BE$62</f>
        <v>0</v>
      </c>
      <c r="BF110" s="450">
        <f>IF(IFERROR(HLOOKUP($B110,$F55:$FS55,1,FALSE),0)=0,0,1)*BF$62</f>
        <v>0</v>
      </c>
      <c r="BG110" s="450">
        <f>IF(IFERROR(HLOOKUP($B110,$F56:$FS56,1,FALSE),0)=0,0,1)*BG$62</f>
        <v>0</v>
      </c>
      <c r="BH110" s="450">
        <f>IF(IFERROR(HLOOKUP($B110,$F57:$FS57,1,FALSE),0)=0,0,1)*BH$62</f>
        <v>0</v>
      </c>
      <c r="BI110" s="450">
        <f>IF(IFERROR(HLOOKUP($B110,$F58:$FS58,1,FALSE),0)=0,0,1)*BI$62</f>
        <v>0</v>
      </c>
    </row>
    <row r="111" spans="1:61" ht="13">
      <c r="A111" s="609">
        <v>6</v>
      </c>
      <c r="B111" s="619" t="s">
        <v>687</v>
      </c>
      <c r="C111">
        <f t="shared" ca="1" si="0"/>
        <v>0.18</v>
      </c>
      <c r="D111">
        <f t="shared" si="1"/>
        <v>1</v>
      </c>
      <c r="E111" s="450">
        <f>IF(IFERROR(HLOOKUP($B111,$F2:$FS2,1,FALSE),0)=0,0,1)*E$62</f>
        <v>0</v>
      </c>
      <c r="F111" s="450">
        <f>IF(IFERROR(HLOOKUP($B111,$F3:$FS3,1,FALSE),0)=0,0,1)*F$62</f>
        <v>0.18</v>
      </c>
      <c r="G111" s="450">
        <f>IF(IFERROR(HLOOKUP($B111,$F4:$FS4,1,FALSE),0)=0,0,1)*G$62</f>
        <v>0</v>
      </c>
      <c r="H111" s="450">
        <f>IF(IFERROR(HLOOKUP($B111,$F5:$FS5,1,FALSE),0)=0,0,1)*H$62</f>
        <v>0</v>
      </c>
      <c r="I111" s="450">
        <f ca="1">IF(IFERROR(HLOOKUP($B111,$F6:$FS6,1,FALSE),0)=0,0,1)*I$62</f>
        <v>0</v>
      </c>
      <c r="J111" s="450">
        <f>IF(IFERROR(HLOOKUP($B111,$F7:$FS7,1,FALSE),0)=0,0,1)*J$62</f>
        <v>0</v>
      </c>
      <c r="K111" s="450">
        <f>IF(IFERROR(HLOOKUP($B111,$F8:$FS8,1,FALSE),0)=0,0,1)*K$62</f>
        <v>0</v>
      </c>
      <c r="L111" s="450">
        <f>IF(IFERROR(HLOOKUP($B111,$F9:$FS9,1,FALSE),0)=0,0,1)*L$62</f>
        <v>0</v>
      </c>
      <c r="M111" s="450">
        <f>IF(IFERROR(HLOOKUP($B111,$F10:$FS10,1,FALSE),0)=0,0,1)*M$62</f>
        <v>0</v>
      </c>
      <c r="N111" s="450">
        <f>IF(IFERROR(HLOOKUP($B111,$F11:$FS11,1,FALSE),0)=0,0,1)*N$62</f>
        <v>0</v>
      </c>
      <c r="O111" s="450">
        <f>IF(IFERROR(HLOOKUP($B111,$F12:$FS12,1,FALSE),0)=0,0,1)*O$62</f>
        <v>0</v>
      </c>
      <c r="P111" s="450">
        <f>IF(IFERROR(HLOOKUP($B111,$F13:$FS13,1,FALSE),0)=0,0,1)*P$62</f>
        <v>0</v>
      </c>
      <c r="Q111" s="450">
        <f>IF(IFERROR(HLOOKUP($B111,$F14:$FS14,1,FALSE),0)=0,0,1)*Q$62</f>
        <v>0</v>
      </c>
      <c r="R111" s="450">
        <f>IF(IFERROR(HLOOKUP($B111,$F15:$FS15,1,FALSE),0)=0,0,1)*R$62</f>
        <v>0</v>
      </c>
      <c r="S111" s="450">
        <f>IF(IFERROR(HLOOKUP($B111,$F16:$FS16,1,FALSE),0)=0,0,1)*S$62</f>
        <v>0</v>
      </c>
      <c r="T111" s="450">
        <f>IF(IFERROR(HLOOKUP($B111,$F17:$FS17,1,FALSE),0)=0,0,1)*T$62</f>
        <v>0</v>
      </c>
      <c r="U111" s="450">
        <f>IF(IFERROR(HLOOKUP($B111,$F18:$FS18,1,FALSE),0)=0,0,1)*U$62</f>
        <v>0</v>
      </c>
      <c r="V111" s="450">
        <f>IF(IFERROR(HLOOKUP($B111,$F19:$FS19,1,FALSE),0)=0,0,1)*V$62</f>
        <v>0</v>
      </c>
      <c r="W111" s="450">
        <f>IF(IFERROR(HLOOKUP($B111,$F20:$FS20,1,FALSE),0)=0,0,1)*W$62</f>
        <v>0</v>
      </c>
      <c r="X111" s="450">
        <f>IF(IFERROR(HLOOKUP($B111,$F21:$FS21,1,FALSE),0)=0,0,1)*X$62</f>
        <v>0</v>
      </c>
      <c r="Y111" s="450">
        <f>IF(IFERROR(HLOOKUP($B111,$F22:$FS22,1,FALSE),0)=0,0,1)*Y$62</f>
        <v>0</v>
      </c>
      <c r="Z111" s="450">
        <f>IF(IFERROR(HLOOKUP($B111,$F23:$FS23,1,FALSE),0)=0,0,1)*Z$62</f>
        <v>0</v>
      </c>
      <c r="AA111" s="450">
        <f>IF(IFERROR(HLOOKUP($B111,$F24:$FS24,1,FALSE),0)=0,0,1)*AA$62</f>
        <v>0</v>
      </c>
      <c r="AB111" s="450">
        <f>IF(IFERROR(HLOOKUP($B111,$F25:$FS25,1,FALSE),0)=0,0,1)*AB$62</f>
        <v>0</v>
      </c>
      <c r="AC111" s="450">
        <f>IF(IFERROR(HLOOKUP($B111,$F26:$FS26,1,FALSE),0)=0,0,1)*AC$62</f>
        <v>0</v>
      </c>
      <c r="AD111" s="450">
        <f>IF(IFERROR(HLOOKUP($B111,$F27:$FS27,1,FALSE),0)=0,0,1)*AD$62</f>
        <v>0</v>
      </c>
      <c r="AE111" s="450">
        <f>IF(IFERROR(HLOOKUP($B111,$F28:$FS28,1,FALSE),0)=0,0,1)*AE$62</f>
        <v>0</v>
      </c>
      <c r="AF111" s="450">
        <f>IF(IFERROR(HLOOKUP($B111,$F29:$FS29,1,FALSE),0)=0,0,1)*AF$62</f>
        <v>0</v>
      </c>
      <c r="AG111" s="450">
        <f>IF(IFERROR(HLOOKUP($B111,$F30:$FS30,1,FALSE),0)=0,0,1)*AG$62</f>
        <v>0</v>
      </c>
      <c r="AH111" s="450">
        <f>IF(IFERROR(HLOOKUP($B111,$F31:$FS31,1,FALSE),0)=0,0,1)*AH$62</f>
        <v>0</v>
      </c>
      <c r="AI111" s="450">
        <f>IF(IFERROR(HLOOKUP($B111,$F32:$FS32,1,FALSE),0)=0,0,1)*AI$62</f>
        <v>0</v>
      </c>
      <c r="AJ111" s="450">
        <f>IF(IFERROR(HLOOKUP($B111,$F33:$FS33,1,FALSE),0)=0,0,1)*AJ$62</f>
        <v>0</v>
      </c>
      <c r="AK111" s="450">
        <f>IF(IFERROR(HLOOKUP($B111,$F34:$FS34,1,FALSE),0)=0,0,1)*AK$62</f>
        <v>0</v>
      </c>
      <c r="AL111" s="450">
        <f>IF(IFERROR(HLOOKUP($B111,$F35:$FS35,1,FALSE),0)=0,0,1)*AL$62</f>
        <v>0</v>
      </c>
      <c r="AM111" s="450">
        <f>IF(IFERROR(HLOOKUP($B111,$F36:$FS36,1,FALSE),0)=0,0,1)*AM$62</f>
        <v>0</v>
      </c>
      <c r="AN111" s="450">
        <f>IF(IFERROR(HLOOKUP($B111,$F37:$FS37,1,FALSE),0)=0,0,1)*AN$62</f>
        <v>0</v>
      </c>
      <c r="AO111" s="450">
        <f>IF(IFERROR(HLOOKUP($B111,$F38:$FS38,1,FALSE),0)=0,0,1)*AO$62</f>
        <v>0</v>
      </c>
      <c r="AP111" s="450">
        <f>IF(IFERROR(HLOOKUP($B111,$F39:$FS39,1,FALSE),0)=0,0,1)*AP$62</f>
        <v>0</v>
      </c>
      <c r="AQ111" s="450">
        <f>IF(IFERROR(HLOOKUP($B111,$F40:$FS40,1,FALSE),0)=0,0,1)*AQ$62</f>
        <v>0</v>
      </c>
      <c r="AR111" s="450">
        <f>IF(IFERROR(HLOOKUP($B111,$F41:$FS41,1,FALSE),0)=0,0,1)*AR$62</f>
        <v>0</v>
      </c>
      <c r="AS111" s="450">
        <f>IF(IFERROR(HLOOKUP($B111,$F42:$FS42,1,FALSE),0)=0,0,1)*AS$62</f>
        <v>0</v>
      </c>
      <c r="AT111" s="450">
        <f>IF(IFERROR(HLOOKUP($B111,$F43:$FS43,1,FALSE),0)=0,0,1)*AT$62</f>
        <v>0</v>
      </c>
      <c r="AU111" s="450">
        <f>IF(IFERROR(HLOOKUP($B111,$F44:$FS44,1,FALSE),0)=0,0,1)*AU$62</f>
        <v>0</v>
      </c>
      <c r="AV111" s="450">
        <f>IF(IFERROR(HLOOKUP($B111,$F45:$FS45,1,FALSE),0)=0,0,1)*AV$62</f>
        <v>0</v>
      </c>
      <c r="AW111" s="450">
        <f>IF(IFERROR(HLOOKUP($B111,$F46:$FS46,1,FALSE),0)=0,0,1)*AW$62</f>
        <v>0</v>
      </c>
      <c r="AX111" s="450">
        <f>IF(IFERROR(HLOOKUP($B111,$F47:$FS47,1,FALSE),0)=0,0,1)*AX$62</f>
        <v>0</v>
      </c>
      <c r="AY111" s="450">
        <f>IF(IFERROR(HLOOKUP($B111,$F48:$FS48,1,FALSE),0)=0,0,1)*AY$62</f>
        <v>0</v>
      </c>
      <c r="AZ111" s="450">
        <f>IF(IFERROR(HLOOKUP($B111,$F49:$FS49,1,FALSE),0)=0,0,1)*AZ$62</f>
        <v>0</v>
      </c>
      <c r="BA111" s="450">
        <f>IF(IFERROR(HLOOKUP($B111,$F50:$FS50,1,FALSE),0)=0,0,1)*BA$62</f>
        <v>0</v>
      </c>
      <c r="BB111" s="450">
        <f>IF(IFERROR(HLOOKUP($B111,$F51:$FS51,1,FALSE),0)=0,0,1)*BB$62</f>
        <v>0</v>
      </c>
      <c r="BC111" s="450">
        <f>IF(IFERROR(HLOOKUP($B111,$F52:$FS52,1,FALSE),0)=0,0,1)*BC$62</f>
        <v>0</v>
      </c>
      <c r="BD111" s="450">
        <f>IF(IFERROR(HLOOKUP($B111,$F53:$FS53,1,FALSE),0)=0,0,1)*BD$62</f>
        <v>0</v>
      </c>
      <c r="BE111" s="450">
        <f>IF(IFERROR(HLOOKUP($B111,$F54:$FS54,1,FALSE),0)=0,0,1)*BE$62</f>
        <v>0</v>
      </c>
      <c r="BF111" s="450">
        <f>IF(IFERROR(HLOOKUP($B111,$F55:$FS55,1,FALSE),0)=0,0,1)*BF$62</f>
        <v>0</v>
      </c>
      <c r="BG111" s="450">
        <f>IF(IFERROR(HLOOKUP($B111,$F56:$FS56,1,FALSE),0)=0,0,1)*BG$62</f>
        <v>0</v>
      </c>
      <c r="BH111" s="450">
        <f>IF(IFERROR(HLOOKUP($B111,$F57:$FS57,1,FALSE),0)=0,0,1)*BH$62</f>
        <v>0</v>
      </c>
      <c r="BI111" s="450">
        <f>IF(IFERROR(HLOOKUP($B111,$F58:$FS58,1,FALSE),0)=0,0,1)*BI$62</f>
        <v>0</v>
      </c>
    </row>
    <row r="112" spans="1:61" ht="13">
      <c r="A112" s="609">
        <v>6</v>
      </c>
      <c r="B112" s="619" t="s">
        <v>688</v>
      </c>
      <c r="C112">
        <f t="shared" ca="1" si="0"/>
        <v>0.18</v>
      </c>
      <c r="D112">
        <f t="shared" si="1"/>
        <v>1</v>
      </c>
      <c r="E112" s="450">
        <f>IF(IFERROR(HLOOKUP($B112,$F2:$FS2,1,FALSE),0)=0,0,1)*E$62</f>
        <v>0</v>
      </c>
      <c r="F112" s="450">
        <f>IF(IFERROR(HLOOKUP($B112,$F3:$FS3,1,FALSE),0)=0,0,1)*F$62</f>
        <v>0.18</v>
      </c>
      <c r="G112" s="450">
        <f>IF(IFERROR(HLOOKUP($B112,$F4:$FS4,1,FALSE),0)=0,0,1)*G$62</f>
        <v>0</v>
      </c>
      <c r="H112" s="450">
        <f>IF(IFERROR(HLOOKUP($B112,$F5:$FS5,1,FALSE),0)=0,0,1)*H$62</f>
        <v>0</v>
      </c>
      <c r="I112" s="450">
        <f ca="1">IF(IFERROR(HLOOKUP($B112,$F6:$FS6,1,FALSE),0)=0,0,1)*I$62</f>
        <v>0</v>
      </c>
      <c r="J112" s="450">
        <f>IF(IFERROR(HLOOKUP($B112,$F7:$FS7,1,FALSE),0)=0,0,1)*J$62</f>
        <v>0</v>
      </c>
      <c r="K112" s="450">
        <f>IF(IFERROR(HLOOKUP($B112,$F8:$FS8,1,FALSE),0)=0,0,1)*K$62</f>
        <v>0</v>
      </c>
      <c r="L112" s="450">
        <f>IF(IFERROR(HLOOKUP($B112,$F9:$FS9,1,FALSE),0)=0,0,1)*L$62</f>
        <v>0</v>
      </c>
      <c r="M112" s="450">
        <f>IF(IFERROR(HLOOKUP($B112,$F10:$FS10,1,FALSE),0)=0,0,1)*M$62</f>
        <v>0</v>
      </c>
      <c r="N112" s="450">
        <f>IF(IFERROR(HLOOKUP($B112,$F11:$FS11,1,FALSE),0)=0,0,1)*N$62</f>
        <v>0</v>
      </c>
      <c r="O112" s="450">
        <f>IF(IFERROR(HLOOKUP($B112,$F12:$FS12,1,FALSE),0)=0,0,1)*O$62</f>
        <v>0</v>
      </c>
      <c r="P112" s="450">
        <f>IF(IFERROR(HLOOKUP($B112,$F13:$FS13,1,FALSE),0)=0,0,1)*P$62</f>
        <v>0</v>
      </c>
      <c r="Q112" s="450">
        <f>IF(IFERROR(HLOOKUP($B112,$F14:$FS14,1,FALSE),0)=0,0,1)*Q$62</f>
        <v>0</v>
      </c>
      <c r="R112" s="450">
        <f>IF(IFERROR(HLOOKUP($B112,$F15:$FS15,1,FALSE),0)=0,0,1)*R$62</f>
        <v>0</v>
      </c>
      <c r="S112" s="450">
        <f>IF(IFERROR(HLOOKUP($B112,$F16:$FS16,1,FALSE),0)=0,0,1)*S$62</f>
        <v>0</v>
      </c>
      <c r="T112" s="450">
        <f>IF(IFERROR(HLOOKUP($B112,$F17:$FS17,1,FALSE),0)=0,0,1)*T$62</f>
        <v>0</v>
      </c>
      <c r="U112" s="450">
        <f>IF(IFERROR(HLOOKUP($B112,$F18:$FS18,1,FALSE),0)=0,0,1)*U$62</f>
        <v>0</v>
      </c>
      <c r="V112" s="450">
        <f>IF(IFERROR(HLOOKUP($B112,$F19:$FS19,1,FALSE),0)=0,0,1)*V$62</f>
        <v>0</v>
      </c>
      <c r="W112" s="450">
        <f>IF(IFERROR(HLOOKUP($B112,$F20:$FS20,1,FALSE),0)=0,0,1)*W$62</f>
        <v>0</v>
      </c>
      <c r="X112" s="450">
        <f>IF(IFERROR(HLOOKUP($B112,$F21:$FS21,1,FALSE),0)=0,0,1)*X$62</f>
        <v>0</v>
      </c>
      <c r="Y112" s="450">
        <f>IF(IFERROR(HLOOKUP($B112,$F22:$FS22,1,FALSE),0)=0,0,1)*Y$62</f>
        <v>0</v>
      </c>
      <c r="Z112" s="450">
        <f>IF(IFERROR(HLOOKUP($B112,$F23:$FS23,1,FALSE),0)=0,0,1)*Z$62</f>
        <v>0</v>
      </c>
      <c r="AA112" s="450">
        <f>IF(IFERROR(HLOOKUP($B112,$F24:$FS24,1,FALSE),0)=0,0,1)*AA$62</f>
        <v>0</v>
      </c>
      <c r="AB112" s="450">
        <f>IF(IFERROR(HLOOKUP($B112,$F25:$FS25,1,FALSE),0)=0,0,1)*AB$62</f>
        <v>0</v>
      </c>
      <c r="AC112" s="450">
        <f>IF(IFERROR(HLOOKUP($B112,$F26:$FS26,1,FALSE),0)=0,0,1)*AC$62</f>
        <v>0</v>
      </c>
      <c r="AD112" s="450">
        <f>IF(IFERROR(HLOOKUP($B112,$F27:$FS27,1,FALSE),0)=0,0,1)*AD$62</f>
        <v>0</v>
      </c>
      <c r="AE112" s="450">
        <f>IF(IFERROR(HLOOKUP($B112,$F28:$FS28,1,FALSE),0)=0,0,1)*AE$62</f>
        <v>0</v>
      </c>
      <c r="AF112" s="450">
        <f>IF(IFERROR(HLOOKUP($B112,$F29:$FS29,1,FALSE),0)=0,0,1)*AF$62</f>
        <v>0</v>
      </c>
      <c r="AG112" s="450">
        <f>IF(IFERROR(HLOOKUP($B112,$F30:$FS30,1,FALSE),0)=0,0,1)*AG$62</f>
        <v>0</v>
      </c>
      <c r="AH112" s="450">
        <f>IF(IFERROR(HLOOKUP($B112,$F31:$FS31,1,FALSE),0)=0,0,1)*AH$62</f>
        <v>0</v>
      </c>
      <c r="AI112" s="450">
        <f>IF(IFERROR(HLOOKUP($B112,$F32:$FS32,1,FALSE),0)=0,0,1)*AI$62</f>
        <v>0</v>
      </c>
      <c r="AJ112" s="450">
        <f>IF(IFERROR(HLOOKUP($B112,$F33:$FS33,1,FALSE),0)=0,0,1)*AJ$62</f>
        <v>0</v>
      </c>
      <c r="AK112" s="450">
        <f>IF(IFERROR(HLOOKUP($B112,$F34:$FS34,1,FALSE),0)=0,0,1)*AK$62</f>
        <v>0</v>
      </c>
      <c r="AL112" s="450">
        <f>IF(IFERROR(HLOOKUP($B112,$F35:$FS35,1,FALSE),0)=0,0,1)*AL$62</f>
        <v>0</v>
      </c>
      <c r="AM112" s="450">
        <f>IF(IFERROR(HLOOKUP($B112,$F36:$FS36,1,FALSE),0)=0,0,1)*AM$62</f>
        <v>0</v>
      </c>
      <c r="AN112" s="450">
        <f>IF(IFERROR(HLOOKUP($B112,$F37:$FS37,1,FALSE),0)=0,0,1)*AN$62</f>
        <v>0</v>
      </c>
      <c r="AO112" s="450">
        <f>IF(IFERROR(HLOOKUP($B112,$F38:$FS38,1,FALSE),0)=0,0,1)*AO$62</f>
        <v>0</v>
      </c>
      <c r="AP112" s="450">
        <f>IF(IFERROR(HLOOKUP($B112,$F39:$FS39,1,FALSE),0)=0,0,1)*AP$62</f>
        <v>0</v>
      </c>
      <c r="AQ112" s="450">
        <f>IF(IFERROR(HLOOKUP($B112,$F40:$FS40,1,FALSE),0)=0,0,1)*AQ$62</f>
        <v>0</v>
      </c>
      <c r="AR112" s="450">
        <f>IF(IFERROR(HLOOKUP($B112,$F41:$FS41,1,FALSE),0)=0,0,1)*AR$62</f>
        <v>0</v>
      </c>
      <c r="AS112" s="450">
        <f>IF(IFERROR(HLOOKUP($B112,$F42:$FS42,1,FALSE),0)=0,0,1)*AS$62</f>
        <v>0</v>
      </c>
      <c r="AT112" s="450">
        <f>IF(IFERROR(HLOOKUP($B112,$F43:$FS43,1,FALSE),0)=0,0,1)*AT$62</f>
        <v>0</v>
      </c>
      <c r="AU112" s="450">
        <f>IF(IFERROR(HLOOKUP($B112,$F44:$FS44,1,FALSE),0)=0,0,1)*AU$62</f>
        <v>0</v>
      </c>
      <c r="AV112" s="450">
        <f>IF(IFERROR(HLOOKUP($B112,$F45:$FS45,1,FALSE),0)=0,0,1)*AV$62</f>
        <v>0</v>
      </c>
      <c r="AW112" s="450">
        <f>IF(IFERROR(HLOOKUP($B112,$F46:$FS46,1,FALSE),0)=0,0,1)*AW$62</f>
        <v>0</v>
      </c>
      <c r="AX112" s="450">
        <f>IF(IFERROR(HLOOKUP($B112,$F47:$FS47,1,FALSE),0)=0,0,1)*AX$62</f>
        <v>0</v>
      </c>
      <c r="AY112" s="450">
        <f>IF(IFERROR(HLOOKUP($B112,$F48:$FS48,1,FALSE),0)=0,0,1)*AY$62</f>
        <v>0</v>
      </c>
      <c r="AZ112" s="450">
        <f>IF(IFERROR(HLOOKUP($B112,$F49:$FS49,1,FALSE),0)=0,0,1)*AZ$62</f>
        <v>0</v>
      </c>
      <c r="BA112" s="450">
        <f>IF(IFERROR(HLOOKUP($B112,$F50:$FS50,1,FALSE),0)=0,0,1)*BA$62</f>
        <v>0</v>
      </c>
      <c r="BB112" s="450">
        <f>IF(IFERROR(HLOOKUP($B112,$F51:$FS51,1,FALSE),0)=0,0,1)*BB$62</f>
        <v>0</v>
      </c>
      <c r="BC112" s="450">
        <f>IF(IFERROR(HLOOKUP($B112,$F52:$FS52,1,FALSE),0)=0,0,1)*BC$62</f>
        <v>0</v>
      </c>
      <c r="BD112" s="450">
        <f>IF(IFERROR(HLOOKUP($B112,$F53:$FS53,1,FALSE),0)=0,0,1)*BD$62</f>
        <v>0</v>
      </c>
      <c r="BE112" s="450">
        <f>IF(IFERROR(HLOOKUP($B112,$F54:$FS54,1,FALSE),0)=0,0,1)*BE$62</f>
        <v>0</v>
      </c>
      <c r="BF112" s="450">
        <f>IF(IFERROR(HLOOKUP($B112,$F55:$FS55,1,FALSE),0)=0,0,1)*BF$62</f>
        <v>0</v>
      </c>
      <c r="BG112" s="450">
        <f>IF(IFERROR(HLOOKUP($B112,$F56:$FS56,1,FALSE),0)=0,0,1)*BG$62</f>
        <v>0</v>
      </c>
      <c r="BH112" s="450">
        <f>IF(IFERROR(HLOOKUP($B112,$F57:$FS57,1,FALSE),0)=0,0,1)*BH$62</f>
        <v>0</v>
      </c>
      <c r="BI112" s="450">
        <f>IF(IFERROR(HLOOKUP($B112,$F58:$FS58,1,FALSE),0)=0,0,1)*BI$62</f>
        <v>0</v>
      </c>
    </row>
    <row r="113" spans="1:61" ht="13">
      <c r="A113" s="609">
        <v>6</v>
      </c>
      <c r="B113" s="619" t="s">
        <v>689</v>
      </c>
      <c r="C113">
        <f t="shared" ca="1" si="0"/>
        <v>0.18</v>
      </c>
      <c r="D113">
        <f t="shared" si="1"/>
        <v>1</v>
      </c>
      <c r="E113" s="450">
        <f>IF(IFERROR(HLOOKUP($B113,$F2:$FS2,1,FALSE),0)=0,0,1)*E$62</f>
        <v>0</v>
      </c>
      <c r="F113" s="450">
        <f>IF(IFERROR(HLOOKUP($B113,$F3:$FS3,1,FALSE),0)=0,0,1)*F$62</f>
        <v>0.18</v>
      </c>
      <c r="G113" s="450">
        <f>IF(IFERROR(HLOOKUP($B113,$F4:$FS4,1,FALSE),0)=0,0,1)*G$62</f>
        <v>0</v>
      </c>
      <c r="H113" s="450">
        <f>IF(IFERROR(HLOOKUP($B113,$F5:$FS5,1,FALSE),0)=0,0,1)*H$62</f>
        <v>0</v>
      </c>
      <c r="I113" s="450">
        <f ca="1">IF(IFERROR(HLOOKUP($B113,$F6:$FS6,1,FALSE),0)=0,0,1)*I$62</f>
        <v>0</v>
      </c>
      <c r="J113" s="450">
        <f>IF(IFERROR(HLOOKUP($B113,$F7:$FS7,1,FALSE),0)=0,0,1)*J$62</f>
        <v>0</v>
      </c>
      <c r="K113" s="450">
        <f>IF(IFERROR(HLOOKUP($B113,$F8:$FS8,1,FALSE),0)=0,0,1)*K$62</f>
        <v>0</v>
      </c>
      <c r="L113" s="450">
        <f>IF(IFERROR(HLOOKUP($B113,$F9:$FS9,1,FALSE),0)=0,0,1)*L$62</f>
        <v>0</v>
      </c>
      <c r="M113" s="450">
        <f>IF(IFERROR(HLOOKUP($B113,$F10:$FS10,1,FALSE),0)=0,0,1)*M$62</f>
        <v>0</v>
      </c>
      <c r="N113" s="450">
        <f>IF(IFERROR(HLOOKUP($B113,$F11:$FS11,1,FALSE),0)=0,0,1)*N$62</f>
        <v>0</v>
      </c>
      <c r="O113" s="450">
        <f>IF(IFERROR(HLOOKUP($B113,$F12:$FS12,1,FALSE),0)=0,0,1)*O$62</f>
        <v>0</v>
      </c>
      <c r="P113" s="450">
        <f>IF(IFERROR(HLOOKUP($B113,$F13:$FS13,1,FALSE),0)=0,0,1)*P$62</f>
        <v>0</v>
      </c>
      <c r="Q113" s="450">
        <f>IF(IFERROR(HLOOKUP($B113,$F14:$FS14,1,FALSE),0)=0,0,1)*Q$62</f>
        <v>0</v>
      </c>
      <c r="R113" s="450">
        <f>IF(IFERROR(HLOOKUP($B113,$F15:$FS15,1,FALSE),0)=0,0,1)*R$62</f>
        <v>0</v>
      </c>
      <c r="S113" s="450">
        <f>IF(IFERROR(HLOOKUP($B113,$F16:$FS16,1,FALSE),0)=0,0,1)*S$62</f>
        <v>0</v>
      </c>
      <c r="T113" s="450">
        <f>IF(IFERROR(HLOOKUP($B113,$F17:$FS17,1,FALSE),0)=0,0,1)*T$62</f>
        <v>0</v>
      </c>
      <c r="U113" s="450">
        <f>IF(IFERROR(HLOOKUP($B113,$F18:$FS18,1,FALSE),0)=0,0,1)*U$62</f>
        <v>0</v>
      </c>
      <c r="V113" s="450">
        <f>IF(IFERROR(HLOOKUP($B113,$F19:$FS19,1,FALSE),0)=0,0,1)*V$62</f>
        <v>0</v>
      </c>
      <c r="W113" s="450">
        <f>IF(IFERROR(HLOOKUP($B113,$F20:$FS20,1,FALSE),0)=0,0,1)*W$62</f>
        <v>0</v>
      </c>
      <c r="X113" s="450">
        <f>IF(IFERROR(HLOOKUP($B113,$F21:$FS21,1,FALSE),0)=0,0,1)*X$62</f>
        <v>0</v>
      </c>
      <c r="Y113" s="450">
        <f>IF(IFERROR(HLOOKUP($B113,$F22:$FS22,1,FALSE),0)=0,0,1)*Y$62</f>
        <v>0</v>
      </c>
      <c r="Z113" s="450">
        <f>IF(IFERROR(HLOOKUP($B113,$F23:$FS23,1,FALSE),0)=0,0,1)*Z$62</f>
        <v>0</v>
      </c>
      <c r="AA113" s="450">
        <f>IF(IFERROR(HLOOKUP($B113,$F24:$FS24,1,FALSE),0)=0,0,1)*AA$62</f>
        <v>0</v>
      </c>
      <c r="AB113" s="450">
        <f>IF(IFERROR(HLOOKUP($B113,$F25:$FS25,1,FALSE),0)=0,0,1)*AB$62</f>
        <v>0</v>
      </c>
      <c r="AC113" s="450">
        <f>IF(IFERROR(HLOOKUP($B113,$F26:$FS26,1,FALSE),0)=0,0,1)*AC$62</f>
        <v>0</v>
      </c>
      <c r="AD113" s="450">
        <f>IF(IFERROR(HLOOKUP($B113,$F27:$FS27,1,FALSE),0)=0,0,1)*AD$62</f>
        <v>0</v>
      </c>
      <c r="AE113" s="450">
        <f>IF(IFERROR(HLOOKUP($B113,$F28:$FS28,1,FALSE),0)=0,0,1)*AE$62</f>
        <v>0</v>
      </c>
      <c r="AF113" s="450">
        <f>IF(IFERROR(HLOOKUP($B113,$F29:$FS29,1,FALSE),0)=0,0,1)*AF$62</f>
        <v>0</v>
      </c>
      <c r="AG113" s="450">
        <f>IF(IFERROR(HLOOKUP($B113,$F30:$FS30,1,FALSE),0)=0,0,1)*AG$62</f>
        <v>0</v>
      </c>
      <c r="AH113" s="450">
        <f>IF(IFERROR(HLOOKUP($B113,$F31:$FS31,1,FALSE),0)=0,0,1)*AH$62</f>
        <v>0</v>
      </c>
      <c r="AI113" s="450">
        <f>IF(IFERROR(HLOOKUP($B113,$F32:$FS32,1,FALSE),0)=0,0,1)*AI$62</f>
        <v>0</v>
      </c>
      <c r="AJ113" s="450">
        <f>IF(IFERROR(HLOOKUP($B113,$F33:$FS33,1,FALSE),0)=0,0,1)*AJ$62</f>
        <v>0</v>
      </c>
      <c r="AK113" s="450">
        <f>IF(IFERROR(HLOOKUP($B113,$F34:$FS34,1,FALSE),0)=0,0,1)*AK$62</f>
        <v>0</v>
      </c>
      <c r="AL113" s="450">
        <f>IF(IFERROR(HLOOKUP($B113,$F35:$FS35,1,FALSE),0)=0,0,1)*AL$62</f>
        <v>0</v>
      </c>
      <c r="AM113" s="450">
        <f>IF(IFERROR(HLOOKUP($B113,$F36:$FS36,1,FALSE),0)=0,0,1)*AM$62</f>
        <v>0</v>
      </c>
      <c r="AN113" s="450">
        <f>IF(IFERROR(HLOOKUP($B113,$F37:$FS37,1,FALSE),0)=0,0,1)*AN$62</f>
        <v>0</v>
      </c>
      <c r="AO113" s="450">
        <f>IF(IFERROR(HLOOKUP($B113,$F38:$FS38,1,FALSE),0)=0,0,1)*AO$62</f>
        <v>0</v>
      </c>
      <c r="AP113" s="450">
        <f>IF(IFERROR(HLOOKUP($B113,$F39:$FS39,1,FALSE),0)=0,0,1)*AP$62</f>
        <v>0</v>
      </c>
      <c r="AQ113" s="450">
        <f>IF(IFERROR(HLOOKUP($B113,$F40:$FS40,1,FALSE),0)=0,0,1)*AQ$62</f>
        <v>0</v>
      </c>
      <c r="AR113" s="450">
        <f>IF(IFERROR(HLOOKUP($B113,$F41:$FS41,1,FALSE),0)=0,0,1)*AR$62</f>
        <v>0</v>
      </c>
      <c r="AS113" s="450">
        <f>IF(IFERROR(HLOOKUP($B113,$F42:$FS42,1,FALSE),0)=0,0,1)*AS$62</f>
        <v>0</v>
      </c>
      <c r="AT113" s="450">
        <f>IF(IFERROR(HLOOKUP($B113,$F43:$FS43,1,FALSE),0)=0,0,1)*AT$62</f>
        <v>0</v>
      </c>
      <c r="AU113" s="450">
        <f>IF(IFERROR(HLOOKUP($B113,$F44:$FS44,1,FALSE),0)=0,0,1)*AU$62</f>
        <v>0</v>
      </c>
      <c r="AV113" s="450">
        <f>IF(IFERROR(HLOOKUP($B113,$F45:$FS45,1,FALSE),0)=0,0,1)*AV$62</f>
        <v>0</v>
      </c>
      <c r="AW113" s="450">
        <f>IF(IFERROR(HLOOKUP($B113,$F46:$FS46,1,FALSE),0)=0,0,1)*AW$62</f>
        <v>0</v>
      </c>
      <c r="AX113" s="450">
        <f>IF(IFERROR(HLOOKUP($B113,$F47:$FS47,1,FALSE),0)=0,0,1)*AX$62</f>
        <v>0</v>
      </c>
      <c r="AY113" s="450">
        <f>IF(IFERROR(HLOOKUP($B113,$F48:$FS48,1,FALSE),0)=0,0,1)*AY$62</f>
        <v>0</v>
      </c>
      <c r="AZ113" s="450">
        <f>IF(IFERROR(HLOOKUP($B113,$F49:$FS49,1,FALSE),0)=0,0,1)*AZ$62</f>
        <v>0</v>
      </c>
      <c r="BA113" s="450">
        <f>IF(IFERROR(HLOOKUP($B113,$F50:$FS50,1,FALSE),0)=0,0,1)*BA$62</f>
        <v>0</v>
      </c>
      <c r="BB113" s="450">
        <f>IF(IFERROR(HLOOKUP($B113,$F51:$FS51,1,FALSE),0)=0,0,1)*BB$62</f>
        <v>0</v>
      </c>
      <c r="BC113" s="450">
        <f>IF(IFERROR(HLOOKUP($B113,$F52:$FS52,1,FALSE),0)=0,0,1)*BC$62</f>
        <v>0</v>
      </c>
      <c r="BD113" s="450">
        <f>IF(IFERROR(HLOOKUP($B113,$F53:$FS53,1,FALSE),0)=0,0,1)*BD$62</f>
        <v>0</v>
      </c>
      <c r="BE113" s="450">
        <f>IF(IFERROR(HLOOKUP($B113,$F54:$FS54,1,FALSE),0)=0,0,1)*BE$62</f>
        <v>0</v>
      </c>
      <c r="BF113" s="450">
        <f>IF(IFERROR(HLOOKUP($B113,$F55:$FS55,1,FALSE),0)=0,0,1)*BF$62</f>
        <v>0</v>
      </c>
      <c r="BG113" s="450">
        <f>IF(IFERROR(HLOOKUP($B113,$F56:$FS56,1,FALSE),0)=0,0,1)*BG$62</f>
        <v>0</v>
      </c>
      <c r="BH113" s="450">
        <f>IF(IFERROR(HLOOKUP($B113,$F57:$FS57,1,FALSE),0)=0,0,1)*BH$62</f>
        <v>0</v>
      </c>
      <c r="BI113" s="450">
        <f>IF(IFERROR(HLOOKUP($B113,$F58:$FS58,1,FALSE),0)=0,0,1)*BI$62</f>
        <v>0</v>
      </c>
    </row>
    <row r="114" spans="1:61" ht="13">
      <c r="A114" s="609">
        <v>6</v>
      </c>
      <c r="B114" s="619" t="s">
        <v>690</v>
      </c>
      <c r="C114">
        <f t="shared" ca="1" si="0"/>
        <v>2.1800000000000002</v>
      </c>
      <c r="D114">
        <f t="shared" si="1"/>
        <v>6</v>
      </c>
      <c r="E114" s="450">
        <f>IF(IFERROR(HLOOKUP($B114,$F2:$FS2,1,FALSE),0)=0,0,1)*E$62</f>
        <v>0</v>
      </c>
      <c r="F114" s="450">
        <f>IF(IFERROR(HLOOKUP($B114,$F3:$FS3,1,FALSE),0)=0,0,1)*F$62</f>
        <v>0.18</v>
      </c>
      <c r="G114" s="450">
        <f>IF(IFERROR(HLOOKUP($B114,$F4:$FS4,1,FALSE),0)=0,0,1)*G$62</f>
        <v>0</v>
      </c>
      <c r="H114" s="450">
        <f>IF(IFERROR(HLOOKUP($B114,$F5:$FS5,1,FALSE),0)=0,0,1)*H$62</f>
        <v>0</v>
      </c>
      <c r="I114" s="450">
        <f ca="1">IF(IFERROR(HLOOKUP($B114,$F6:$FS6,1,FALSE),0)=0,0,1)*I$62</f>
        <v>0</v>
      </c>
      <c r="J114" s="450">
        <f>IF(IFERROR(HLOOKUP($B114,$F7:$FS7,1,FALSE),0)=0,0,1)*J$62</f>
        <v>0</v>
      </c>
      <c r="K114" s="450">
        <f>IF(IFERROR(HLOOKUP($B114,$F8:$FS8,1,FALSE),0)=0,0,1)*K$62</f>
        <v>0</v>
      </c>
      <c r="L114" s="450">
        <f>IF(IFERROR(HLOOKUP($B114,$F9:$FS9,1,FALSE),0)=0,0,1)*L$62</f>
        <v>0</v>
      </c>
      <c r="M114" s="450">
        <f>IF(IFERROR(HLOOKUP($B114,$F10:$FS10,1,FALSE),0)=0,0,1)*M$62</f>
        <v>0</v>
      </c>
      <c r="N114" s="450">
        <f>IF(IFERROR(HLOOKUP($B114,$F11:$FS11,1,FALSE),0)=0,0,1)*N$62</f>
        <v>0</v>
      </c>
      <c r="O114" s="450">
        <f>IF(IFERROR(HLOOKUP($B114,$F12:$FS12,1,FALSE),0)=0,0,1)*O$62</f>
        <v>0</v>
      </c>
      <c r="P114" s="450">
        <f>IF(IFERROR(HLOOKUP($B114,$F13:$FS13,1,FALSE),0)=0,0,1)*P$62</f>
        <v>0</v>
      </c>
      <c r="Q114" s="450">
        <f>IF(IFERROR(HLOOKUP($B114,$F14:$FS14,1,FALSE),0)=0,0,1)*Q$62</f>
        <v>0</v>
      </c>
      <c r="R114" s="450">
        <f>IF(IFERROR(HLOOKUP($B114,$F15:$FS15,1,FALSE),0)=0,0,1)*R$62</f>
        <v>0</v>
      </c>
      <c r="S114" s="450">
        <f>IF(IFERROR(HLOOKUP($B114,$F16:$FS16,1,FALSE),0)=0,0,1)*S$62</f>
        <v>0</v>
      </c>
      <c r="T114" s="450">
        <f>IF(IFERROR(HLOOKUP($B114,$F17:$FS17,1,FALSE),0)=0,0,1)*T$62</f>
        <v>0</v>
      </c>
      <c r="U114" s="450">
        <f>IF(IFERROR(HLOOKUP($B114,$F18:$FS18,1,FALSE),0)=0,0,1)*U$62</f>
        <v>0</v>
      </c>
      <c r="V114" s="450">
        <f>IF(IFERROR(HLOOKUP($B114,$F19:$FS19,1,FALSE),0)=0,0,1)*V$62</f>
        <v>0</v>
      </c>
      <c r="W114" s="450">
        <f>IF(IFERROR(HLOOKUP($B114,$F20:$FS20,1,FALSE),0)=0,0,1)*W$62</f>
        <v>0</v>
      </c>
      <c r="X114" s="450">
        <f>IF(IFERROR(HLOOKUP($B114,$F21:$FS21,1,FALSE),0)=0,0,1)*X$62</f>
        <v>0</v>
      </c>
      <c r="Y114" s="450">
        <f>IF(IFERROR(HLOOKUP($B114,$F22:$FS22,1,FALSE),0)=0,0,1)*Y$62</f>
        <v>0</v>
      </c>
      <c r="Z114" s="450">
        <f>IF(IFERROR(HLOOKUP($B114,$F23:$FS23,1,FALSE),0)=0,0,1)*Z$62</f>
        <v>0</v>
      </c>
      <c r="AA114" s="450">
        <f>IF(IFERROR(HLOOKUP($B114,$F24:$FS24,1,FALSE),0)=0,0,1)*AA$62</f>
        <v>0</v>
      </c>
      <c r="AB114" s="450">
        <f>IF(IFERROR(HLOOKUP($B114,$F25:$FS25,1,FALSE),0)=0,0,1)*AB$62</f>
        <v>0</v>
      </c>
      <c r="AC114" s="450">
        <f>IF(IFERROR(HLOOKUP($B114,$F26:$FS26,1,FALSE),0)=0,0,1)*AC$62</f>
        <v>0</v>
      </c>
      <c r="AD114" s="450">
        <f>IF(IFERROR(HLOOKUP($B114,$F27:$FS27,1,FALSE),0)=0,0,1)*AD$62</f>
        <v>1</v>
      </c>
      <c r="AE114" s="450">
        <f>IF(IFERROR(HLOOKUP($B114,$F28:$FS28,1,FALSE),0)=0,0,1)*AE$62</f>
        <v>0.9</v>
      </c>
      <c r="AF114" s="450">
        <f>IF(IFERROR(HLOOKUP($B114,$F29:$FS29,1,FALSE),0)=0,0,1)*AF$62</f>
        <v>0</v>
      </c>
      <c r="AG114" s="450">
        <f>IF(IFERROR(HLOOKUP($B114,$F30:$FS30,1,FALSE),0)=0,0,1)*AG$62</f>
        <v>0</v>
      </c>
      <c r="AH114" s="450">
        <f>IF(IFERROR(HLOOKUP($B114,$F31:$FS31,1,FALSE),0)=0,0,1)*AH$62</f>
        <v>0.1</v>
      </c>
      <c r="AI114" s="450">
        <f>IF(IFERROR(HLOOKUP($B114,$F32:$FS32,1,FALSE),0)=0,0,1)*AI$62</f>
        <v>0</v>
      </c>
      <c r="AJ114" s="450">
        <f>IF(IFERROR(HLOOKUP($B114,$F33:$FS33,1,FALSE),0)=0,0,1)*AJ$62</f>
        <v>0</v>
      </c>
      <c r="AK114" s="450">
        <f>IF(IFERROR(HLOOKUP($B114,$F34:$FS34,1,FALSE),0)=0,0,1)*AK$62</f>
        <v>0</v>
      </c>
      <c r="AL114" s="450">
        <f>IF(IFERROR(HLOOKUP($B114,$F35:$FS35,1,FALSE),0)=0,0,1)*AL$62</f>
        <v>0</v>
      </c>
      <c r="AM114" s="450">
        <f>IF(IFERROR(HLOOKUP($B114,$F36:$FS36,1,FALSE),0)=0,0,1)*AM$62</f>
        <v>0</v>
      </c>
      <c r="AN114" s="450">
        <f>IF(IFERROR(HLOOKUP($B114,$F37:$FS37,1,FALSE),0)=0,0,1)*AN$62</f>
        <v>0</v>
      </c>
      <c r="AO114" s="450">
        <f>IF(IFERROR(HLOOKUP($B114,$F38:$FS38,1,FALSE),0)=0,0,1)*AO$62</f>
        <v>0</v>
      </c>
      <c r="AP114" s="450">
        <f>IF(IFERROR(HLOOKUP($B114,$F39:$FS39,1,FALSE),0)=0,0,1)*AP$62</f>
        <v>0</v>
      </c>
      <c r="AQ114" s="450">
        <f>IF(IFERROR(HLOOKUP($B114,$F40:$FS40,1,FALSE),0)=0,0,1)*AQ$62</f>
        <v>0</v>
      </c>
      <c r="AR114" s="450">
        <f>IF(IFERROR(HLOOKUP($B114,$F41:$FS41,1,FALSE),0)=0,0,1)*AR$62</f>
        <v>0</v>
      </c>
      <c r="AS114" s="450">
        <f>IF(IFERROR(HLOOKUP($B114,$F42:$FS42,1,FALSE),0)=0,0,1)*AS$62</f>
        <v>0</v>
      </c>
      <c r="AT114" s="450">
        <f>IF(IFERROR(HLOOKUP($B114,$F43:$FS43,1,FALSE),0)=0,0,1)*AT$62</f>
        <v>0</v>
      </c>
      <c r="AU114" s="450">
        <f>IF(IFERROR(HLOOKUP($B114,$F44:$FS44,1,FALSE),0)=0,0,1)*AU$62</f>
        <v>0</v>
      </c>
      <c r="AV114" s="450">
        <f>IF(IFERROR(HLOOKUP($B114,$F45:$FS45,1,FALSE),0)=0,0,1)*AV$62</f>
        <v>0</v>
      </c>
      <c r="AW114" s="450">
        <f>IF(IFERROR(HLOOKUP($B114,$F46:$FS46,1,FALSE),0)=0,0,1)*AW$62</f>
        <v>0</v>
      </c>
      <c r="AX114" s="450">
        <f>IF(IFERROR(HLOOKUP($B114,$F47:$FS47,1,FALSE),0)=0,0,1)*AX$62</f>
        <v>0</v>
      </c>
      <c r="AY114" s="450">
        <f>IF(IFERROR(HLOOKUP($B114,$F48:$FS48,1,FALSE),0)=0,0,1)*AY$62</f>
        <v>0</v>
      </c>
      <c r="AZ114" s="450">
        <f>IF(IFERROR(HLOOKUP($B114,$F49:$FS49,1,FALSE),0)=0,0,1)*AZ$62</f>
        <v>0</v>
      </c>
      <c r="BA114" s="450">
        <f>IF(IFERROR(HLOOKUP($B114,$F50:$FS50,1,FALSE),0)=0,0,1)*BA$62</f>
        <v>0</v>
      </c>
      <c r="BB114" s="450">
        <f>IF(IFERROR(HLOOKUP($B114,$F51:$FS51,1,FALSE),0)=0,0,1)*BB$62</f>
        <v>0</v>
      </c>
      <c r="BC114" s="450">
        <f>IF(IFERROR(HLOOKUP($B114,$F52:$FS52,1,FALSE),0)=0,0,1)*BC$62</f>
        <v>0</v>
      </c>
      <c r="BD114" s="450">
        <f>IF(IFERROR(HLOOKUP($B114,$F53:$FS53,1,FALSE),0)=0,0,1)*BD$62</f>
        <v>0</v>
      </c>
      <c r="BE114" s="450">
        <f>IF(IFERROR(HLOOKUP($B114,$F54:$FS54,1,FALSE),0)=0,0,1)*BE$62</f>
        <v>0</v>
      </c>
      <c r="BF114" s="450">
        <f>IF(IFERROR(HLOOKUP($B114,$F55:$FS55,1,FALSE),0)=0,0,1)*BF$62</f>
        <v>0</v>
      </c>
      <c r="BG114" s="450">
        <f>IF(IFERROR(HLOOKUP($B114,$F56:$FS56,1,FALSE),0)=0,0,1)*BG$62</f>
        <v>0</v>
      </c>
      <c r="BH114" s="450">
        <f>IF(IFERROR(HLOOKUP($B114,$F57:$FS57,1,FALSE),0)=0,0,1)*BH$62</f>
        <v>0</v>
      </c>
      <c r="BI114" s="450">
        <f>IF(IFERROR(HLOOKUP($B114,$F58:$FS58,1,FALSE),0)=0,0,1)*BI$62</f>
        <v>0</v>
      </c>
    </row>
    <row r="115" spans="1:61" ht="13">
      <c r="A115" s="609">
        <v>6</v>
      </c>
      <c r="B115" s="619" t="s">
        <v>691</v>
      </c>
      <c r="C115">
        <f t="shared" ca="1" si="0"/>
        <v>0.18</v>
      </c>
      <c r="D115">
        <f t="shared" si="1"/>
        <v>1</v>
      </c>
      <c r="E115" s="450">
        <f>IF(IFERROR(HLOOKUP($B115,$F2:$FS2,1,FALSE),0)=0,0,1)*E$62</f>
        <v>0</v>
      </c>
      <c r="F115" s="450">
        <f>IF(IFERROR(HLOOKUP($B115,$F3:$FS3,1,FALSE),0)=0,0,1)*F$62</f>
        <v>0.18</v>
      </c>
      <c r="G115" s="450">
        <f>IF(IFERROR(HLOOKUP($B115,$F4:$FS4,1,FALSE),0)=0,0,1)*G$62</f>
        <v>0</v>
      </c>
      <c r="H115" s="450">
        <f>IF(IFERROR(HLOOKUP($B115,$F5:$FS5,1,FALSE),0)=0,0,1)*H$62</f>
        <v>0</v>
      </c>
      <c r="I115" s="450">
        <f ca="1">IF(IFERROR(HLOOKUP($B115,$F6:$FS6,1,FALSE),0)=0,0,1)*I$62</f>
        <v>0</v>
      </c>
      <c r="J115" s="450">
        <f>IF(IFERROR(HLOOKUP($B115,$F7:$FS7,1,FALSE),0)=0,0,1)*J$62</f>
        <v>0</v>
      </c>
      <c r="K115" s="450">
        <f>IF(IFERROR(HLOOKUP($B115,$F8:$FS8,1,FALSE),0)=0,0,1)*K$62</f>
        <v>0</v>
      </c>
      <c r="L115" s="450">
        <f>IF(IFERROR(HLOOKUP($B115,$F9:$FS9,1,FALSE),0)=0,0,1)*L$62</f>
        <v>0</v>
      </c>
      <c r="M115" s="450">
        <f>IF(IFERROR(HLOOKUP($B115,$F10:$FS10,1,FALSE),0)=0,0,1)*M$62</f>
        <v>0</v>
      </c>
      <c r="N115" s="450">
        <f>IF(IFERROR(HLOOKUP($B115,$F11:$FS11,1,FALSE),0)=0,0,1)*N$62</f>
        <v>0</v>
      </c>
      <c r="O115" s="450">
        <f>IF(IFERROR(HLOOKUP($B115,$F12:$FS12,1,FALSE),0)=0,0,1)*O$62</f>
        <v>0</v>
      </c>
      <c r="P115" s="450">
        <f>IF(IFERROR(HLOOKUP($B115,$F13:$FS13,1,FALSE),0)=0,0,1)*P$62</f>
        <v>0</v>
      </c>
      <c r="Q115" s="450">
        <f>IF(IFERROR(HLOOKUP($B115,$F14:$FS14,1,FALSE),0)=0,0,1)*Q$62</f>
        <v>0</v>
      </c>
      <c r="R115" s="450">
        <f>IF(IFERROR(HLOOKUP($B115,$F15:$FS15,1,FALSE),0)=0,0,1)*R$62</f>
        <v>0</v>
      </c>
      <c r="S115" s="450">
        <f>IF(IFERROR(HLOOKUP($B115,$F16:$FS16,1,FALSE),0)=0,0,1)*S$62</f>
        <v>0</v>
      </c>
      <c r="T115" s="450">
        <f>IF(IFERROR(HLOOKUP($B115,$F17:$FS17,1,FALSE),0)=0,0,1)*T$62</f>
        <v>0</v>
      </c>
      <c r="U115" s="450">
        <f>IF(IFERROR(HLOOKUP($B115,$F18:$FS18,1,FALSE),0)=0,0,1)*U$62</f>
        <v>0</v>
      </c>
      <c r="V115" s="450">
        <f>IF(IFERROR(HLOOKUP($B115,$F19:$FS19,1,FALSE),0)=0,0,1)*V$62</f>
        <v>0</v>
      </c>
      <c r="W115" s="450">
        <f>IF(IFERROR(HLOOKUP($B115,$F20:$FS20,1,FALSE),0)=0,0,1)*W$62</f>
        <v>0</v>
      </c>
      <c r="X115" s="450">
        <f>IF(IFERROR(HLOOKUP($B115,$F21:$FS21,1,FALSE),0)=0,0,1)*X$62</f>
        <v>0</v>
      </c>
      <c r="Y115" s="450">
        <f>IF(IFERROR(HLOOKUP($B115,$F22:$FS22,1,FALSE),0)=0,0,1)*Y$62</f>
        <v>0</v>
      </c>
      <c r="Z115" s="450">
        <f>IF(IFERROR(HLOOKUP($B115,$F23:$FS23,1,FALSE),0)=0,0,1)*Z$62</f>
        <v>0</v>
      </c>
      <c r="AA115" s="450">
        <f>IF(IFERROR(HLOOKUP($B115,$F24:$FS24,1,FALSE),0)=0,0,1)*AA$62</f>
        <v>0</v>
      </c>
      <c r="AB115" s="450">
        <f>IF(IFERROR(HLOOKUP($B115,$F25:$FS25,1,FALSE),0)=0,0,1)*AB$62</f>
        <v>0</v>
      </c>
      <c r="AC115" s="450">
        <f>IF(IFERROR(HLOOKUP($B115,$F26:$FS26,1,FALSE),0)=0,0,1)*AC$62</f>
        <v>0</v>
      </c>
      <c r="AD115" s="450">
        <f>IF(IFERROR(HLOOKUP($B115,$F27:$FS27,1,FALSE),0)=0,0,1)*AD$62</f>
        <v>0</v>
      </c>
      <c r="AE115" s="450">
        <f>IF(IFERROR(HLOOKUP($B115,$F28:$FS28,1,FALSE),0)=0,0,1)*AE$62</f>
        <v>0</v>
      </c>
      <c r="AF115" s="450">
        <f>IF(IFERROR(HLOOKUP($B115,$F29:$FS29,1,FALSE),0)=0,0,1)*AF$62</f>
        <v>0</v>
      </c>
      <c r="AG115" s="450">
        <f>IF(IFERROR(HLOOKUP($B115,$F30:$FS30,1,FALSE),0)=0,0,1)*AG$62</f>
        <v>0</v>
      </c>
      <c r="AH115" s="450">
        <f>IF(IFERROR(HLOOKUP($B115,$F31:$FS31,1,FALSE),0)=0,0,1)*AH$62</f>
        <v>0</v>
      </c>
      <c r="AI115" s="450">
        <f>IF(IFERROR(HLOOKUP($B115,$F32:$FS32,1,FALSE),0)=0,0,1)*AI$62</f>
        <v>0</v>
      </c>
      <c r="AJ115" s="450">
        <f>IF(IFERROR(HLOOKUP($B115,$F33:$FS33,1,FALSE),0)=0,0,1)*AJ$62</f>
        <v>0</v>
      </c>
      <c r="AK115" s="450">
        <f>IF(IFERROR(HLOOKUP($B115,$F34:$FS34,1,FALSE),0)=0,0,1)*AK$62</f>
        <v>0</v>
      </c>
      <c r="AL115" s="450">
        <f>IF(IFERROR(HLOOKUP($B115,$F35:$FS35,1,FALSE),0)=0,0,1)*AL$62</f>
        <v>0</v>
      </c>
      <c r="AM115" s="450">
        <f>IF(IFERROR(HLOOKUP($B115,$F36:$FS36,1,FALSE),0)=0,0,1)*AM$62</f>
        <v>0</v>
      </c>
      <c r="AN115" s="450">
        <f>IF(IFERROR(HLOOKUP($B115,$F37:$FS37,1,FALSE),0)=0,0,1)*AN$62</f>
        <v>0</v>
      </c>
      <c r="AO115" s="450">
        <f>IF(IFERROR(HLOOKUP($B115,$F38:$FS38,1,FALSE),0)=0,0,1)*AO$62</f>
        <v>0</v>
      </c>
      <c r="AP115" s="450">
        <f>IF(IFERROR(HLOOKUP($B115,$F39:$FS39,1,FALSE),0)=0,0,1)*AP$62</f>
        <v>0</v>
      </c>
      <c r="AQ115" s="450">
        <f>IF(IFERROR(HLOOKUP($B115,$F40:$FS40,1,FALSE),0)=0,0,1)*AQ$62</f>
        <v>0</v>
      </c>
      <c r="AR115" s="450">
        <f>IF(IFERROR(HLOOKUP($B115,$F41:$FS41,1,FALSE),0)=0,0,1)*AR$62</f>
        <v>0</v>
      </c>
      <c r="AS115" s="450">
        <f>IF(IFERROR(HLOOKUP($B115,$F42:$FS42,1,FALSE),0)=0,0,1)*AS$62</f>
        <v>0</v>
      </c>
      <c r="AT115" s="450">
        <f>IF(IFERROR(HLOOKUP($B115,$F43:$FS43,1,FALSE),0)=0,0,1)*AT$62</f>
        <v>0</v>
      </c>
      <c r="AU115" s="450">
        <f>IF(IFERROR(HLOOKUP($B115,$F44:$FS44,1,FALSE),0)=0,0,1)*AU$62</f>
        <v>0</v>
      </c>
      <c r="AV115" s="450">
        <f>IF(IFERROR(HLOOKUP($B115,$F45:$FS45,1,FALSE),0)=0,0,1)*AV$62</f>
        <v>0</v>
      </c>
      <c r="AW115" s="450">
        <f>IF(IFERROR(HLOOKUP($B115,$F46:$FS46,1,FALSE),0)=0,0,1)*AW$62</f>
        <v>0</v>
      </c>
      <c r="AX115" s="450">
        <f>IF(IFERROR(HLOOKUP($B115,$F47:$FS47,1,FALSE),0)=0,0,1)*AX$62</f>
        <v>0</v>
      </c>
      <c r="AY115" s="450">
        <f>IF(IFERROR(HLOOKUP($B115,$F48:$FS48,1,FALSE),0)=0,0,1)*AY$62</f>
        <v>0</v>
      </c>
      <c r="AZ115" s="450">
        <f>IF(IFERROR(HLOOKUP($B115,$F49:$FS49,1,FALSE),0)=0,0,1)*AZ$62</f>
        <v>0</v>
      </c>
      <c r="BA115" s="450">
        <f>IF(IFERROR(HLOOKUP($B115,$F50:$FS50,1,FALSE),0)=0,0,1)*BA$62</f>
        <v>0</v>
      </c>
      <c r="BB115" s="450">
        <f>IF(IFERROR(HLOOKUP($B115,$F51:$FS51,1,FALSE),0)=0,0,1)*BB$62</f>
        <v>0</v>
      </c>
      <c r="BC115" s="450">
        <f>IF(IFERROR(HLOOKUP($B115,$F52:$FS52,1,FALSE),0)=0,0,1)*BC$62</f>
        <v>0</v>
      </c>
      <c r="BD115" s="450">
        <f>IF(IFERROR(HLOOKUP($B115,$F53:$FS53,1,FALSE),0)=0,0,1)*BD$62</f>
        <v>0</v>
      </c>
      <c r="BE115" s="450">
        <f>IF(IFERROR(HLOOKUP($B115,$F54:$FS54,1,FALSE),0)=0,0,1)*BE$62</f>
        <v>0</v>
      </c>
      <c r="BF115" s="450">
        <f>IF(IFERROR(HLOOKUP($B115,$F55:$FS55,1,FALSE),0)=0,0,1)*BF$62</f>
        <v>0</v>
      </c>
      <c r="BG115" s="450">
        <f>IF(IFERROR(HLOOKUP($B115,$F56:$FS56,1,FALSE),0)=0,0,1)*BG$62</f>
        <v>0</v>
      </c>
      <c r="BH115" s="450">
        <f>IF(IFERROR(HLOOKUP($B115,$F57:$FS57,1,FALSE),0)=0,0,1)*BH$62</f>
        <v>0</v>
      </c>
      <c r="BI115" s="450">
        <f>IF(IFERROR(HLOOKUP($B115,$F58:$FS58,1,FALSE),0)=0,0,1)*BI$62</f>
        <v>0</v>
      </c>
    </row>
    <row r="116" spans="1:61" ht="13">
      <c r="A116" s="609">
        <v>6</v>
      </c>
      <c r="B116" s="619" t="s">
        <v>692</v>
      </c>
      <c r="C116">
        <f t="shared" ca="1" si="0"/>
        <v>0.18</v>
      </c>
      <c r="D116">
        <f t="shared" si="1"/>
        <v>1</v>
      </c>
      <c r="E116" s="450">
        <f>IF(IFERROR(HLOOKUP($B116,$F2:$FS2,1,FALSE),0)=0,0,1)*E$62</f>
        <v>0</v>
      </c>
      <c r="F116" s="450">
        <f>IF(IFERROR(HLOOKUP($B116,$F3:$FS3,1,FALSE),0)=0,0,1)*F$62</f>
        <v>0.18</v>
      </c>
      <c r="G116" s="450">
        <f>IF(IFERROR(HLOOKUP($B116,$F4:$FS4,1,FALSE),0)=0,0,1)*G$62</f>
        <v>0</v>
      </c>
      <c r="H116" s="450">
        <f>IF(IFERROR(HLOOKUP($B116,$F5:$FS5,1,FALSE),0)=0,0,1)*H$62</f>
        <v>0</v>
      </c>
      <c r="I116" s="450">
        <f ca="1">IF(IFERROR(HLOOKUP($B116,$F6:$FS6,1,FALSE),0)=0,0,1)*I$62</f>
        <v>0</v>
      </c>
      <c r="J116" s="450">
        <f>IF(IFERROR(HLOOKUP($B116,$F7:$FS7,1,FALSE),0)=0,0,1)*J$62</f>
        <v>0</v>
      </c>
      <c r="K116" s="450">
        <f>IF(IFERROR(HLOOKUP($B116,$F8:$FS8,1,FALSE),0)=0,0,1)*K$62</f>
        <v>0</v>
      </c>
      <c r="L116" s="450">
        <f>IF(IFERROR(HLOOKUP($B116,$F9:$FS9,1,FALSE),0)=0,0,1)*L$62</f>
        <v>0</v>
      </c>
      <c r="M116" s="450">
        <f>IF(IFERROR(HLOOKUP($B116,$F10:$FS10,1,FALSE),0)=0,0,1)*M$62</f>
        <v>0</v>
      </c>
      <c r="N116" s="450">
        <f>IF(IFERROR(HLOOKUP($B116,$F11:$FS11,1,FALSE),0)=0,0,1)*N$62</f>
        <v>0</v>
      </c>
      <c r="O116" s="450">
        <f>IF(IFERROR(HLOOKUP($B116,$F12:$FS12,1,FALSE),0)=0,0,1)*O$62</f>
        <v>0</v>
      </c>
      <c r="P116" s="450">
        <f>IF(IFERROR(HLOOKUP($B116,$F13:$FS13,1,FALSE),0)=0,0,1)*P$62</f>
        <v>0</v>
      </c>
      <c r="Q116" s="450">
        <f>IF(IFERROR(HLOOKUP($B116,$F14:$FS14,1,FALSE),0)=0,0,1)*Q$62</f>
        <v>0</v>
      </c>
      <c r="R116" s="450">
        <f>IF(IFERROR(HLOOKUP($B116,$F15:$FS15,1,FALSE),0)=0,0,1)*R$62</f>
        <v>0</v>
      </c>
      <c r="S116" s="450">
        <f>IF(IFERROR(HLOOKUP($B116,$F16:$FS16,1,FALSE),0)=0,0,1)*S$62</f>
        <v>0</v>
      </c>
      <c r="T116" s="450">
        <f>IF(IFERROR(HLOOKUP($B116,$F17:$FS17,1,FALSE),0)=0,0,1)*T$62</f>
        <v>0</v>
      </c>
      <c r="U116" s="450">
        <f>IF(IFERROR(HLOOKUP($B116,$F18:$FS18,1,FALSE),0)=0,0,1)*U$62</f>
        <v>0</v>
      </c>
      <c r="V116" s="450">
        <f>IF(IFERROR(HLOOKUP($B116,$F19:$FS19,1,FALSE),0)=0,0,1)*V$62</f>
        <v>0</v>
      </c>
      <c r="W116" s="450">
        <f>IF(IFERROR(HLOOKUP($B116,$F20:$FS20,1,FALSE),0)=0,0,1)*W$62</f>
        <v>0</v>
      </c>
      <c r="X116" s="450">
        <f>IF(IFERROR(HLOOKUP($B116,$F21:$FS21,1,FALSE),0)=0,0,1)*X$62</f>
        <v>0</v>
      </c>
      <c r="Y116" s="450">
        <f>IF(IFERROR(HLOOKUP($B116,$F22:$FS22,1,FALSE),0)=0,0,1)*Y$62</f>
        <v>0</v>
      </c>
      <c r="Z116" s="450">
        <f>IF(IFERROR(HLOOKUP($B116,$F23:$FS23,1,FALSE),0)=0,0,1)*Z$62</f>
        <v>0</v>
      </c>
      <c r="AA116" s="450">
        <f>IF(IFERROR(HLOOKUP($B116,$F24:$FS24,1,FALSE),0)=0,0,1)*AA$62</f>
        <v>0</v>
      </c>
      <c r="AB116" s="450">
        <f>IF(IFERROR(HLOOKUP($B116,$F25:$FS25,1,FALSE),0)=0,0,1)*AB$62</f>
        <v>0</v>
      </c>
      <c r="AC116" s="450">
        <f>IF(IFERROR(HLOOKUP($B116,$F26:$FS26,1,FALSE),0)=0,0,1)*AC$62</f>
        <v>0</v>
      </c>
      <c r="AD116" s="450">
        <f>IF(IFERROR(HLOOKUP($B116,$F27:$FS27,1,FALSE),0)=0,0,1)*AD$62</f>
        <v>0</v>
      </c>
      <c r="AE116" s="450">
        <f>IF(IFERROR(HLOOKUP($B116,$F28:$FS28,1,FALSE),0)=0,0,1)*AE$62</f>
        <v>0</v>
      </c>
      <c r="AF116" s="450">
        <f>IF(IFERROR(HLOOKUP($B116,$F29:$FS29,1,FALSE),0)=0,0,1)*AF$62</f>
        <v>0</v>
      </c>
      <c r="AG116" s="450">
        <f>IF(IFERROR(HLOOKUP($B116,$F30:$FS30,1,FALSE),0)=0,0,1)*AG$62</f>
        <v>0</v>
      </c>
      <c r="AH116" s="450">
        <f>IF(IFERROR(HLOOKUP($B116,$F31:$FS31,1,FALSE),0)=0,0,1)*AH$62</f>
        <v>0</v>
      </c>
      <c r="AI116" s="450">
        <f>IF(IFERROR(HLOOKUP($B116,$F32:$FS32,1,FALSE),0)=0,0,1)*AI$62</f>
        <v>0</v>
      </c>
      <c r="AJ116" s="450">
        <f>IF(IFERROR(HLOOKUP($B116,$F33:$FS33,1,FALSE),0)=0,0,1)*AJ$62</f>
        <v>0</v>
      </c>
      <c r="AK116" s="450">
        <f>IF(IFERROR(HLOOKUP($B116,$F34:$FS34,1,FALSE),0)=0,0,1)*AK$62</f>
        <v>0</v>
      </c>
      <c r="AL116" s="450">
        <f>IF(IFERROR(HLOOKUP($B116,$F35:$FS35,1,FALSE),0)=0,0,1)*AL$62</f>
        <v>0</v>
      </c>
      <c r="AM116" s="450">
        <f>IF(IFERROR(HLOOKUP($B116,$F36:$FS36,1,FALSE),0)=0,0,1)*AM$62</f>
        <v>0</v>
      </c>
      <c r="AN116" s="450">
        <f>IF(IFERROR(HLOOKUP($B116,$F37:$FS37,1,FALSE),0)=0,0,1)*AN$62</f>
        <v>0</v>
      </c>
      <c r="AO116" s="450">
        <f>IF(IFERROR(HLOOKUP($B116,$F38:$FS38,1,FALSE),0)=0,0,1)*AO$62</f>
        <v>0</v>
      </c>
      <c r="AP116" s="450">
        <f>IF(IFERROR(HLOOKUP($B116,$F39:$FS39,1,FALSE),0)=0,0,1)*AP$62</f>
        <v>0</v>
      </c>
      <c r="AQ116" s="450">
        <f>IF(IFERROR(HLOOKUP($B116,$F40:$FS40,1,FALSE),0)=0,0,1)*AQ$62</f>
        <v>0</v>
      </c>
      <c r="AR116" s="450">
        <f>IF(IFERROR(HLOOKUP($B116,$F41:$FS41,1,FALSE),0)=0,0,1)*AR$62</f>
        <v>0</v>
      </c>
      <c r="AS116" s="450">
        <f>IF(IFERROR(HLOOKUP($B116,$F42:$FS42,1,FALSE),0)=0,0,1)*AS$62</f>
        <v>0</v>
      </c>
      <c r="AT116" s="450">
        <f>IF(IFERROR(HLOOKUP($B116,$F43:$FS43,1,FALSE),0)=0,0,1)*AT$62</f>
        <v>0</v>
      </c>
      <c r="AU116" s="450">
        <f>IF(IFERROR(HLOOKUP($B116,$F44:$FS44,1,FALSE),0)=0,0,1)*AU$62</f>
        <v>0</v>
      </c>
      <c r="AV116" s="450">
        <f>IF(IFERROR(HLOOKUP($B116,$F45:$FS45,1,FALSE),0)=0,0,1)*AV$62</f>
        <v>0</v>
      </c>
      <c r="AW116" s="450">
        <f>IF(IFERROR(HLOOKUP($B116,$F46:$FS46,1,FALSE),0)=0,0,1)*AW$62</f>
        <v>0</v>
      </c>
      <c r="AX116" s="450">
        <f>IF(IFERROR(HLOOKUP($B116,$F47:$FS47,1,FALSE),0)=0,0,1)*AX$62</f>
        <v>0</v>
      </c>
      <c r="AY116" s="450">
        <f>IF(IFERROR(HLOOKUP($B116,$F48:$FS48,1,FALSE),0)=0,0,1)*AY$62</f>
        <v>0</v>
      </c>
      <c r="AZ116" s="450">
        <f>IF(IFERROR(HLOOKUP($B116,$F49:$FS49,1,FALSE),0)=0,0,1)*AZ$62</f>
        <v>0</v>
      </c>
      <c r="BA116" s="450">
        <f>IF(IFERROR(HLOOKUP($B116,$F50:$FS50,1,FALSE),0)=0,0,1)*BA$62</f>
        <v>0</v>
      </c>
      <c r="BB116" s="450">
        <f>IF(IFERROR(HLOOKUP($B116,$F51:$FS51,1,FALSE),0)=0,0,1)*BB$62</f>
        <v>0</v>
      </c>
      <c r="BC116" s="450">
        <f>IF(IFERROR(HLOOKUP($B116,$F52:$FS52,1,FALSE),0)=0,0,1)*BC$62</f>
        <v>0</v>
      </c>
      <c r="BD116" s="450">
        <f>IF(IFERROR(HLOOKUP($B116,$F53:$FS53,1,FALSE),0)=0,0,1)*BD$62</f>
        <v>0</v>
      </c>
      <c r="BE116" s="450">
        <f>IF(IFERROR(HLOOKUP($B116,$F54:$FS54,1,FALSE),0)=0,0,1)*BE$62</f>
        <v>0</v>
      </c>
      <c r="BF116" s="450">
        <f>IF(IFERROR(HLOOKUP($B116,$F55:$FS55,1,FALSE),0)=0,0,1)*BF$62</f>
        <v>0</v>
      </c>
      <c r="BG116" s="450">
        <f>IF(IFERROR(HLOOKUP($B116,$F56:$FS56,1,FALSE),0)=0,0,1)*BG$62</f>
        <v>0</v>
      </c>
      <c r="BH116" s="450">
        <f>IF(IFERROR(HLOOKUP($B116,$F57:$FS57,1,FALSE),0)=0,0,1)*BH$62</f>
        <v>0</v>
      </c>
      <c r="BI116" s="450">
        <f>IF(IFERROR(HLOOKUP($B116,$F58:$FS58,1,FALSE),0)=0,0,1)*BI$62</f>
        <v>0</v>
      </c>
    </row>
    <row r="117" spans="1:61" ht="13">
      <c r="A117" s="609">
        <v>6</v>
      </c>
      <c r="B117" s="619" t="s">
        <v>693</v>
      </c>
      <c r="C117">
        <f t="shared" ca="1" si="0"/>
        <v>0.18</v>
      </c>
      <c r="D117">
        <f t="shared" si="1"/>
        <v>1</v>
      </c>
      <c r="E117" s="450">
        <f>IF(IFERROR(HLOOKUP($B117,$F2:$FS2,1,FALSE),0)=0,0,1)*E$62</f>
        <v>0</v>
      </c>
      <c r="F117" s="450">
        <f>IF(IFERROR(HLOOKUP($B117,$F3:$FS3,1,FALSE),0)=0,0,1)*F$62</f>
        <v>0.18</v>
      </c>
      <c r="G117" s="450">
        <f>IF(IFERROR(HLOOKUP($B117,$F4:$FS4,1,FALSE),0)=0,0,1)*G$62</f>
        <v>0</v>
      </c>
      <c r="H117" s="450">
        <f>IF(IFERROR(HLOOKUP($B117,$F5:$FS5,1,FALSE),0)=0,0,1)*H$62</f>
        <v>0</v>
      </c>
      <c r="I117" s="450">
        <f ca="1">IF(IFERROR(HLOOKUP($B117,$F6:$FS6,1,FALSE),0)=0,0,1)*I$62</f>
        <v>0</v>
      </c>
      <c r="J117" s="450">
        <f>IF(IFERROR(HLOOKUP($B117,$F7:$FS7,1,FALSE),0)=0,0,1)*J$62</f>
        <v>0</v>
      </c>
      <c r="K117" s="450">
        <f>IF(IFERROR(HLOOKUP($B117,$F8:$FS8,1,FALSE),0)=0,0,1)*K$62</f>
        <v>0</v>
      </c>
      <c r="L117" s="450">
        <f>IF(IFERROR(HLOOKUP($B117,$F9:$FS9,1,FALSE),0)=0,0,1)*L$62</f>
        <v>0</v>
      </c>
      <c r="M117" s="450">
        <f>IF(IFERROR(HLOOKUP($B117,$F10:$FS10,1,FALSE),0)=0,0,1)*M$62</f>
        <v>0</v>
      </c>
      <c r="N117" s="450">
        <f>IF(IFERROR(HLOOKUP($B117,$F11:$FS11,1,FALSE),0)=0,0,1)*N$62</f>
        <v>0</v>
      </c>
      <c r="O117" s="450">
        <f>IF(IFERROR(HLOOKUP($B117,$F12:$FS12,1,FALSE),0)=0,0,1)*O$62</f>
        <v>0</v>
      </c>
      <c r="P117" s="450">
        <f>IF(IFERROR(HLOOKUP($B117,$F13:$FS13,1,FALSE),0)=0,0,1)*P$62</f>
        <v>0</v>
      </c>
      <c r="Q117" s="450">
        <f>IF(IFERROR(HLOOKUP($B117,$F14:$FS14,1,FALSE),0)=0,0,1)*Q$62</f>
        <v>0</v>
      </c>
      <c r="R117" s="450">
        <f>IF(IFERROR(HLOOKUP($B117,$F15:$FS15,1,FALSE),0)=0,0,1)*R$62</f>
        <v>0</v>
      </c>
      <c r="S117" s="450">
        <f>IF(IFERROR(HLOOKUP($B117,$F16:$FS16,1,FALSE),0)=0,0,1)*S$62</f>
        <v>0</v>
      </c>
      <c r="T117" s="450">
        <f>IF(IFERROR(HLOOKUP($B117,$F17:$FS17,1,FALSE),0)=0,0,1)*T$62</f>
        <v>0</v>
      </c>
      <c r="U117" s="450">
        <f>IF(IFERROR(HLOOKUP($B117,$F18:$FS18,1,FALSE),0)=0,0,1)*U$62</f>
        <v>0</v>
      </c>
      <c r="V117" s="450">
        <f>IF(IFERROR(HLOOKUP($B117,$F19:$FS19,1,FALSE),0)=0,0,1)*V$62</f>
        <v>0</v>
      </c>
      <c r="W117" s="450">
        <f>IF(IFERROR(HLOOKUP($B117,$F20:$FS20,1,FALSE),0)=0,0,1)*W$62</f>
        <v>0</v>
      </c>
      <c r="X117" s="450">
        <f>IF(IFERROR(HLOOKUP($B117,$F21:$FS21,1,FALSE),0)=0,0,1)*X$62</f>
        <v>0</v>
      </c>
      <c r="Y117" s="450">
        <f>IF(IFERROR(HLOOKUP($B117,$F22:$FS22,1,FALSE),0)=0,0,1)*Y$62</f>
        <v>0</v>
      </c>
      <c r="Z117" s="450">
        <f>IF(IFERROR(HLOOKUP($B117,$F23:$FS23,1,FALSE),0)=0,0,1)*Z$62</f>
        <v>0</v>
      </c>
      <c r="AA117" s="450">
        <f>IF(IFERROR(HLOOKUP($B117,$F24:$FS24,1,FALSE),0)=0,0,1)*AA$62</f>
        <v>0</v>
      </c>
      <c r="AB117" s="450">
        <f>IF(IFERROR(HLOOKUP($B117,$F25:$FS25,1,FALSE),0)=0,0,1)*AB$62</f>
        <v>0</v>
      </c>
      <c r="AC117" s="450">
        <f>IF(IFERROR(HLOOKUP($B117,$F26:$FS26,1,FALSE),0)=0,0,1)*AC$62</f>
        <v>0</v>
      </c>
      <c r="AD117" s="450">
        <f>IF(IFERROR(HLOOKUP($B117,$F27:$FS27,1,FALSE),0)=0,0,1)*AD$62</f>
        <v>0</v>
      </c>
      <c r="AE117" s="450">
        <f>IF(IFERROR(HLOOKUP($B117,$F28:$FS28,1,FALSE),0)=0,0,1)*AE$62</f>
        <v>0</v>
      </c>
      <c r="AF117" s="450">
        <f>IF(IFERROR(HLOOKUP($B117,$F29:$FS29,1,FALSE),0)=0,0,1)*AF$62</f>
        <v>0</v>
      </c>
      <c r="AG117" s="450">
        <f>IF(IFERROR(HLOOKUP($B117,$F30:$FS30,1,FALSE),0)=0,0,1)*AG$62</f>
        <v>0</v>
      </c>
      <c r="AH117" s="450">
        <f>IF(IFERROR(HLOOKUP($B117,$F31:$FS31,1,FALSE),0)=0,0,1)*AH$62</f>
        <v>0</v>
      </c>
      <c r="AI117" s="450">
        <f>IF(IFERROR(HLOOKUP($B117,$F32:$FS32,1,FALSE),0)=0,0,1)*AI$62</f>
        <v>0</v>
      </c>
      <c r="AJ117" s="450">
        <f>IF(IFERROR(HLOOKUP($B117,$F33:$FS33,1,FALSE),0)=0,0,1)*AJ$62</f>
        <v>0</v>
      </c>
      <c r="AK117" s="450">
        <f>IF(IFERROR(HLOOKUP($B117,$F34:$FS34,1,FALSE),0)=0,0,1)*AK$62</f>
        <v>0</v>
      </c>
      <c r="AL117" s="450">
        <f>IF(IFERROR(HLOOKUP($B117,$F35:$FS35,1,FALSE),0)=0,0,1)*AL$62</f>
        <v>0</v>
      </c>
      <c r="AM117" s="450">
        <f>IF(IFERROR(HLOOKUP($B117,$F36:$FS36,1,FALSE),0)=0,0,1)*AM$62</f>
        <v>0</v>
      </c>
      <c r="AN117" s="450">
        <f>IF(IFERROR(HLOOKUP($B117,$F37:$FS37,1,FALSE),0)=0,0,1)*AN$62</f>
        <v>0</v>
      </c>
      <c r="AO117" s="450">
        <f>IF(IFERROR(HLOOKUP($B117,$F38:$FS38,1,FALSE),0)=0,0,1)*AO$62</f>
        <v>0</v>
      </c>
      <c r="AP117" s="450">
        <f>IF(IFERROR(HLOOKUP($B117,$F39:$FS39,1,FALSE),0)=0,0,1)*AP$62</f>
        <v>0</v>
      </c>
      <c r="AQ117" s="450">
        <f>IF(IFERROR(HLOOKUP($B117,$F40:$FS40,1,FALSE),0)=0,0,1)*AQ$62</f>
        <v>0</v>
      </c>
      <c r="AR117" s="450">
        <f>IF(IFERROR(HLOOKUP($B117,$F41:$FS41,1,FALSE),0)=0,0,1)*AR$62</f>
        <v>0</v>
      </c>
      <c r="AS117" s="450">
        <f>IF(IFERROR(HLOOKUP($B117,$F42:$FS42,1,FALSE),0)=0,0,1)*AS$62</f>
        <v>0</v>
      </c>
      <c r="AT117" s="450">
        <f>IF(IFERROR(HLOOKUP($B117,$F43:$FS43,1,FALSE),0)=0,0,1)*AT$62</f>
        <v>0</v>
      </c>
      <c r="AU117" s="450">
        <f>IF(IFERROR(HLOOKUP($B117,$F44:$FS44,1,FALSE),0)=0,0,1)*AU$62</f>
        <v>0</v>
      </c>
      <c r="AV117" s="450">
        <f>IF(IFERROR(HLOOKUP($B117,$F45:$FS45,1,FALSE),0)=0,0,1)*AV$62</f>
        <v>0</v>
      </c>
      <c r="AW117" s="450">
        <f>IF(IFERROR(HLOOKUP($B117,$F46:$FS46,1,FALSE),0)=0,0,1)*AW$62</f>
        <v>0</v>
      </c>
      <c r="AX117" s="450">
        <f>IF(IFERROR(HLOOKUP($B117,$F47:$FS47,1,FALSE),0)=0,0,1)*AX$62</f>
        <v>0</v>
      </c>
      <c r="AY117" s="450">
        <f>IF(IFERROR(HLOOKUP($B117,$F48:$FS48,1,FALSE),0)=0,0,1)*AY$62</f>
        <v>0</v>
      </c>
      <c r="AZ117" s="450">
        <f>IF(IFERROR(HLOOKUP($B117,$F49:$FS49,1,FALSE),0)=0,0,1)*AZ$62</f>
        <v>0</v>
      </c>
      <c r="BA117" s="450">
        <f>IF(IFERROR(HLOOKUP($B117,$F50:$FS50,1,FALSE),0)=0,0,1)*BA$62</f>
        <v>0</v>
      </c>
      <c r="BB117" s="450">
        <f>IF(IFERROR(HLOOKUP($B117,$F51:$FS51,1,FALSE),0)=0,0,1)*BB$62</f>
        <v>0</v>
      </c>
      <c r="BC117" s="450">
        <f>IF(IFERROR(HLOOKUP($B117,$F52:$FS52,1,FALSE),0)=0,0,1)*BC$62</f>
        <v>0</v>
      </c>
      <c r="BD117" s="450">
        <f>IF(IFERROR(HLOOKUP($B117,$F53:$FS53,1,FALSE),0)=0,0,1)*BD$62</f>
        <v>0</v>
      </c>
      <c r="BE117" s="450">
        <f>IF(IFERROR(HLOOKUP($B117,$F54:$FS54,1,FALSE),0)=0,0,1)*BE$62</f>
        <v>0</v>
      </c>
      <c r="BF117" s="450">
        <f>IF(IFERROR(HLOOKUP($B117,$F55:$FS55,1,FALSE),0)=0,0,1)*BF$62</f>
        <v>0</v>
      </c>
      <c r="BG117" s="450">
        <f>IF(IFERROR(HLOOKUP($B117,$F56:$FS56,1,FALSE),0)=0,0,1)*BG$62</f>
        <v>0</v>
      </c>
      <c r="BH117" s="450">
        <f>IF(IFERROR(HLOOKUP($B117,$F57:$FS57,1,FALSE),0)=0,0,1)*BH$62</f>
        <v>0</v>
      </c>
      <c r="BI117" s="450">
        <f>IF(IFERROR(HLOOKUP($B117,$F58:$FS58,1,FALSE),0)=0,0,1)*BI$62</f>
        <v>0</v>
      </c>
    </row>
    <row r="118" spans="1:61" ht="13">
      <c r="A118" s="609">
        <v>6</v>
      </c>
      <c r="B118" s="619" t="s">
        <v>694</v>
      </c>
      <c r="C118">
        <f t="shared" ca="1" si="0"/>
        <v>0.18</v>
      </c>
      <c r="D118">
        <f t="shared" si="1"/>
        <v>1</v>
      </c>
      <c r="E118" s="450">
        <f>IF(IFERROR(HLOOKUP($B118,$F2:$FS2,1,FALSE),0)=0,0,1)*E$62</f>
        <v>0</v>
      </c>
      <c r="F118" s="450">
        <f>IF(IFERROR(HLOOKUP($B118,$F3:$FS3,1,FALSE),0)=0,0,1)*F$62</f>
        <v>0.18</v>
      </c>
      <c r="G118" s="450">
        <f>IF(IFERROR(HLOOKUP($B118,$F4:$FS4,1,FALSE),0)=0,0,1)*G$62</f>
        <v>0</v>
      </c>
      <c r="H118" s="450">
        <f>IF(IFERROR(HLOOKUP($B118,$F5:$FS5,1,FALSE),0)=0,0,1)*H$62</f>
        <v>0</v>
      </c>
      <c r="I118" s="450">
        <f ca="1">IF(IFERROR(HLOOKUP($B118,$F6:$FS6,1,FALSE),0)=0,0,1)*I$62</f>
        <v>0</v>
      </c>
      <c r="J118" s="450">
        <f>IF(IFERROR(HLOOKUP($B118,$F7:$FS7,1,FALSE),0)=0,0,1)*J$62</f>
        <v>0</v>
      </c>
      <c r="K118" s="450">
        <f>IF(IFERROR(HLOOKUP($B118,$F8:$FS8,1,FALSE),0)=0,0,1)*K$62</f>
        <v>0</v>
      </c>
      <c r="L118" s="450">
        <f>IF(IFERROR(HLOOKUP($B118,$F9:$FS9,1,FALSE),0)=0,0,1)*L$62</f>
        <v>0</v>
      </c>
      <c r="M118" s="450">
        <f>IF(IFERROR(HLOOKUP($B118,$F10:$FS10,1,FALSE),0)=0,0,1)*M$62</f>
        <v>0</v>
      </c>
      <c r="N118" s="450">
        <f>IF(IFERROR(HLOOKUP($B118,$F11:$FS11,1,FALSE),0)=0,0,1)*N$62</f>
        <v>0</v>
      </c>
      <c r="O118" s="450">
        <f>IF(IFERROR(HLOOKUP($B118,$F12:$FS12,1,FALSE),0)=0,0,1)*O$62</f>
        <v>0</v>
      </c>
      <c r="P118" s="450">
        <f>IF(IFERROR(HLOOKUP($B118,$F13:$FS13,1,FALSE),0)=0,0,1)*P$62</f>
        <v>0</v>
      </c>
      <c r="Q118" s="450">
        <f>IF(IFERROR(HLOOKUP($B118,$F14:$FS14,1,FALSE),0)=0,0,1)*Q$62</f>
        <v>0</v>
      </c>
      <c r="R118" s="450">
        <f>IF(IFERROR(HLOOKUP($B118,$F15:$FS15,1,FALSE),0)=0,0,1)*R$62</f>
        <v>0</v>
      </c>
      <c r="S118" s="450">
        <f>IF(IFERROR(HLOOKUP($B118,$F16:$FS16,1,FALSE),0)=0,0,1)*S$62</f>
        <v>0</v>
      </c>
      <c r="T118" s="450">
        <f>IF(IFERROR(HLOOKUP($B118,$F17:$FS17,1,FALSE),0)=0,0,1)*T$62</f>
        <v>0</v>
      </c>
      <c r="U118" s="450">
        <f>IF(IFERROR(HLOOKUP($B118,$F18:$FS18,1,FALSE),0)=0,0,1)*U$62</f>
        <v>0</v>
      </c>
      <c r="V118" s="450">
        <f>IF(IFERROR(HLOOKUP($B118,$F19:$FS19,1,FALSE),0)=0,0,1)*V$62</f>
        <v>0</v>
      </c>
      <c r="W118" s="450">
        <f>IF(IFERROR(HLOOKUP($B118,$F20:$FS20,1,FALSE),0)=0,0,1)*W$62</f>
        <v>0</v>
      </c>
      <c r="X118" s="450">
        <f>IF(IFERROR(HLOOKUP($B118,$F21:$FS21,1,FALSE),0)=0,0,1)*X$62</f>
        <v>0</v>
      </c>
      <c r="Y118" s="450">
        <f>IF(IFERROR(HLOOKUP($B118,$F22:$FS22,1,FALSE),0)=0,0,1)*Y$62</f>
        <v>0</v>
      </c>
      <c r="Z118" s="450">
        <f>IF(IFERROR(HLOOKUP($B118,$F23:$FS23,1,FALSE),0)=0,0,1)*Z$62</f>
        <v>0</v>
      </c>
      <c r="AA118" s="450">
        <f>IF(IFERROR(HLOOKUP($B118,$F24:$FS24,1,FALSE),0)=0,0,1)*AA$62</f>
        <v>0</v>
      </c>
      <c r="AB118" s="450">
        <f>IF(IFERROR(HLOOKUP($B118,$F25:$FS25,1,FALSE),0)=0,0,1)*AB$62</f>
        <v>0</v>
      </c>
      <c r="AC118" s="450">
        <f>IF(IFERROR(HLOOKUP($B118,$F26:$FS26,1,FALSE),0)=0,0,1)*AC$62</f>
        <v>0</v>
      </c>
      <c r="AD118" s="450">
        <f>IF(IFERROR(HLOOKUP($B118,$F27:$FS27,1,FALSE),0)=0,0,1)*AD$62</f>
        <v>0</v>
      </c>
      <c r="AE118" s="450">
        <f>IF(IFERROR(HLOOKUP($B118,$F28:$FS28,1,FALSE),0)=0,0,1)*AE$62</f>
        <v>0</v>
      </c>
      <c r="AF118" s="450">
        <f>IF(IFERROR(HLOOKUP($B118,$F29:$FS29,1,FALSE),0)=0,0,1)*AF$62</f>
        <v>0</v>
      </c>
      <c r="AG118" s="450">
        <f>IF(IFERROR(HLOOKUP($B118,$F30:$FS30,1,FALSE),0)=0,0,1)*AG$62</f>
        <v>0</v>
      </c>
      <c r="AH118" s="450">
        <f>IF(IFERROR(HLOOKUP($B118,$F31:$FS31,1,FALSE),0)=0,0,1)*AH$62</f>
        <v>0</v>
      </c>
      <c r="AI118" s="450">
        <f>IF(IFERROR(HLOOKUP($B118,$F32:$FS32,1,FALSE),0)=0,0,1)*AI$62</f>
        <v>0</v>
      </c>
      <c r="AJ118" s="450">
        <f>IF(IFERROR(HLOOKUP($B118,$F33:$FS33,1,FALSE),0)=0,0,1)*AJ$62</f>
        <v>0</v>
      </c>
      <c r="AK118" s="450">
        <f>IF(IFERROR(HLOOKUP($B118,$F34:$FS34,1,FALSE),0)=0,0,1)*AK$62</f>
        <v>0</v>
      </c>
      <c r="AL118" s="450">
        <f>IF(IFERROR(HLOOKUP($B118,$F35:$FS35,1,FALSE),0)=0,0,1)*AL$62</f>
        <v>0</v>
      </c>
      <c r="AM118" s="450">
        <f>IF(IFERROR(HLOOKUP($B118,$F36:$FS36,1,FALSE),0)=0,0,1)*AM$62</f>
        <v>0</v>
      </c>
      <c r="AN118" s="450">
        <f>IF(IFERROR(HLOOKUP($B118,$F37:$FS37,1,FALSE),0)=0,0,1)*AN$62</f>
        <v>0</v>
      </c>
      <c r="AO118" s="450">
        <f>IF(IFERROR(HLOOKUP($B118,$F38:$FS38,1,FALSE),0)=0,0,1)*AO$62</f>
        <v>0</v>
      </c>
      <c r="AP118" s="450">
        <f>IF(IFERROR(HLOOKUP($B118,$F39:$FS39,1,FALSE),0)=0,0,1)*AP$62</f>
        <v>0</v>
      </c>
      <c r="AQ118" s="450">
        <f>IF(IFERROR(HLOOKUP($B118,$F40:$FS40,1,FALSE),0)=0,0,1)*AQ$62</f>
        <v>0</v>
      </c>
      <c r="AR118" s="450">
        <f>IF(IFERROR(HLOOKUP($B118,$F41:$FS41,1,FALSE),0)=0,0,1)*AR$62</f>
        <v>0</v>
      </c>
      <c r="AS118" s="450">
        <f>IF(IFERROR(HLOOKUP($B118,$F42:$FS42,1,FALSE),0)=0,0,1)*AS$62</f>
        <v>0</v>
      </c>
      <c r="AT118" s="450">
        <f>IF(IFERROR(HLOOKUP($B118,$F43:$FS43,1,FALSE),0)=0,0,1)*AT$62</f>
        <v>0</v>
      </c>
      <c r="AU118" s="450">
        <f>IF(IFERROR(HLOOKUP($B118,$F44:$FS44,1,FALSE),0)=0,0,1)*AU$62</f>
        <v>0</v>
      </c>
      <c r="AV118" s="450">
        <f>IF(IFERROR(HLOOKUP($B118,$F45:$FS45,1,FALSE),0)=0,0,1)*AV$62</f>
        <v>0</v>
      </c>
      <c r="AW118" s="450">
        <f>IF(IFERROR(HLOOKUP($B118,$F46:$FS46,1,FALSE),0)=0,0,1)*AW$62</f>
        <v>0</v>
      </c>
      <c r="AX118" s="450">
        <f>IF(IFERROR(HLOOKUP($B118,$F47:$FS47,1,FALSE),0)=0,0,1)*AX$62</f>
        <v>0</v>
      </c>
      <c r="AY118" s="450">
        <f>IF(IFERROR(HLOOKUP($B118,$F48:$FS48,1,FALSE),0)=0,0,1)*AY$62</f>
        <v>0</v>
      </c>
      <c r="AZ118" s="450">
        <f>IF(IFERROR(HLOOKUP($B118,$F49:$FS49,1,FALSE),0)=0,0,1)*AZ$62</f>
        <v>0</v>
      </c>
      <c r="BA118" s="450">
        <f>IF(IFERROR(HLOOKUP($B118,$F50:$FS50,1,FALSE),0)=0,0,1)*BA$62</f>
        <v>0</v>
      </c>
      <c r="BB118" s="450">
        <f>IF(IFERROR(HLOOKUP($B118,$F51:$FS51,1,FALSE),0)=0,0,1)*BB$62</f>
        <v>0</v>
      </c>
      <c r="BC118" s="450">
        <f>IF(IFERROR(HLOOKUP($B118,$F52:$FS52,1,FALSE),0)=0,0,1)*BC$62</f>
        <v>0</v>
      </c>
      <c r="BD118" s="450">
        <f>IF(IFERROR(HLOOKUP($B118,$F53:$FS53,1,FALSE),0)=0,0,1)*BD$62</f>
        <v>0</v>
      </c>
      <c r="BE118" s="450">
        <f>IF(IFERROR(HLOOKUP($B118,$F54:$FS54,1,FALSE),0)=0,0,1)*BE$62</f>
        <v>0</v>
      </c>
      <c r="BF118" s="450">
        <f>IF(IFERROR(HLOOKUP($B118,$F55:$FS55,1,FALSE),0)=0,0,1)*BF$62</f>
        <v>0</v>
      </c>
      <c r="BG118" s="450">
        <f>IF(IFERROR(HLOOKUP($B118,$F56:$FS56,1,FALSE),0)=0,0,1)*BG$62</f>
        <v>0</v>
      </c>
      <c r="BH118" s="450">
        <f>IF(IFERROR(HLOOKUP($B118,$F57:$FS57,1,FALSE),0)=0,0,1)*BH$62</f>
        <v>0</v>
      </c>
      <c r="BI118" s="450">
        <f>IF(IFERROR(HLOOKUP($B118,$F58:$FS58,1,FALSE),0)=0,0,1)*BI$62</f>
        <v>0</v>
      </c>
    </row>
    <row r="119" spans="1:61" ht="13">
      <c r="A119" s="609">
        <v>7</v>
      </c>
      <c r="B119" s="619" t="s">
        <v>695</v>
      </c>
      <c r="C119">
        <f t="shared" ca="1" si="0"/>
        <v>1.18</v>
      </c>
      <c r="D119">
        <f t="shared" si="1"/>
        <v>2</v>
      </c>
      <c r="E119" s="450">
        <f>IF(IFERROR(HLOOKUP($B119,$F2:$FS2,1,FALSE),0)=0,0,1)*E$62</f>
        <v>0</v>
      </c>
      <c r="F119" s="450">
        <f>IF(IFERROR(HLOOKUP($B119,$F3:$FS3,1,FALSE),0)=0,0,1)*F$62</f>
        <v>0.18</v>
      </c>
      <c r="G119" s="450">
        <f>IF(IFERROR(HLOOKUP($B119,$F4:$FS4,1,FALSE),0)=0,0,1)*G$62</f>
        <v>1</v>
      </c>
      <c r="H119" s="450">
        <f>IF(IFERROR(HLOOKUP($B119,$F5:$FS5,1,FALSE),0)=0,0,1)*H$62</f>
        <v>0</v>
      </c>
      <c r="I119" s="450">
        <f ca="1">IF(IFERROR(HLOOKUP($B119,$F6:$FS6,1,FALSE),0)=0,0,1)*I$62</f>
        <v>0</v>
      </c>
      <c r="J119" s="450">
        <f>IF(IFERROR(HLOOKUP($B119,$F7:$FS7,1,FALSE),0)=0,0,1)*J$62</f>
        <v>0</v>
      </c>
      <c r="K119" s="450">
        <f>IF(IFERROR(HLOOKUP($B119,$F8:$FS8,1,FALSE),0)=0,0,1)*K$62</f>
        <v>0</v>
      </c>
      <c r="L119" s="450">
        <f>IF(IFERROR(HLOOKUP($B119,$F9:$FS9,1,FALSE),0)=0,0,1)*L$62</f>
        <v>0</v>
      </c>
      <c r="M119" s="450">
        <f>IF(IFERROR(HLOOKUP($B119,$F10:$FS10,1,FALSE),0)=0,0,1)*M$62</f>
        <v>0</v>
      </c>
      <c r="N119" s="450">
        <f>IF(IFERROR(HLOOKUP($B119,$F11:$FS11,1,FALSE),0)=0,0,1)*N$62</f>
        <v>0</v>
      </c>
      <c r="O119" s="450">
        <f>IF(IFERROR(HLOOKUP($B119,$F12:$FS12,1,FALSE),0)=0,0,1)*O$62</f>
        <v>0</v>
      </c>
      <c r="P119" s="450">
        <f>IF(IFERROR(HLOOKUP($B119,$F13:$FS13,1,FALSE),0)=0,0,1)*P$62</f>
        <v>0</v>
      </c>
      <c r="Q119" s="450">
        <f>IF(IFERROR(HLOOKUP($B119,$F14:$FS14,1,FALSE),0)=0,0,1)*Q$62</f>
        <v>0</v>
      </c>
      <c r="R119" s="450">
        <f>IF(IFERROR(HLOOKUP($B119,$F15:$FS15,1,FALSE),0)=0,0,1)*R$62</f>
        <v>0</v>
      </c>
      <c r="S119" s="450">
        <f>IF(IFERROR(HLOOKUP($B119,$F16:$FS16,1,FALSE),0)=0,0,1)*S$62</f>
        <v>0</v>
      </c>
      <c r="T119" s="450">
        <f>IF(IFERROR(HLOOKUP($B119,$F17:$FS17,1,FALSE),0)=0,0,1)*T$62</f>
        <v>0</v>
      </c>
      <c r="U119" s="450">
        <f>IF(IFERROR(HLOOKUP($B119,$F18:$FS18,1,FALSE),0)=0,0,1)*U$62</f>
        <v>0</v>
      </c>
      <c r="V119" s="450">
        <f>IF(IFERROR(HLOOKUP($B119,$F19:$FS19,1,FALSE),0)=0,0,1)*V$62</f>
        <v>0</v>
      </c>
      <c r="W119" s="450">
        <f>IF(IFERROR(HLOOKUP($B119,$F20:$FS20,1,FALSE),0)=0,0,1)*W$62</f>
        <v>0</v>
      </c>
      <c r="X119" s="450">
        <f>IF(IFERROR(HLOOKUP($B119,$F21:$FS21,1,FALSE),0)=0,0,1)*X$62</f>
        <v>0</v>
      </c>
      <c r="Y119" s="450">
        <f>IF(IFERROR(HLOOKUP($B119,$F22:$FS22,1,FALSE),0)=0,0,1)*Y$62</f>
        <v>0</v>
      </c>
      <c r="Z119" s="450">
        <f>IF(IFERROR(HLOOKUP($B119,$F23:$FS23,1,FALSE),0)=0,0,1)*Z$62</f>
        <v>0</v>
      </c>
      <c r="AA119" s="450">
        <f>IF(IFERROR(HLOOKUP($B119,$F24:$FS24,1,FALSE),0)=0,0,1)*AA$62</f>
        <v>0</v>
      </c>
      <c r="AB119" s="450">
        <f>IF(IFERROR(HLOOKUP($B119,$F25:$FS25,1,FALSE),0)=0,0,1)*AB$62</f>
        <v>0</v>
      </c>
      <c r="AC119" s="450">
        <f>IF(IFERROR(HLOOKUP($B119,$F26:$FS26,1,FALSE),0)=0,0,1)*AC$62</f>
        <v>0</v>
      </c>
      <c r="AD119" s="450">
        <f>IF(IFERROR(HLOOKUP($B119,$F27:$FS27,1,FALSE),0)=0,0,1)*AD$62</f>
        <v>0</v>
      </c>
      <c r="AE119" s="450">
        <f>IF(IFERROR(HLOOKUP($B119,$F28:$FS28,1,FALSE),0)=0,0,1)*AE$62</f>
        <v>0</v>
      </c>
      <c r="AF119" s="450">
        <f>IF(IFERROR(HLOOKUP($B119,$F29:$FS29,1,FALSE),0)=0,0,1)*AF$62</f>
        <v>0</v>
      </c>
      <c r="AG119" s="450">
        <f>IF(IFERROR(HLOOKUP($B119,$F30:$FS30,1,FALSE),0)=0,0,1)*AG$62</f>
        <v>0</v>
      </c>
      <c r="AH119" s="450">
        <f>IF(IFERROR(HLOOKUP($B119,$F31:$FS31,1,FALSE),0)=0,0,1)*AH$62</f>
        <v>0</v>
      </c>
      <c r="AI119" s="450">
        <f>IF(IFERROR(HLOOKUP($B119,$F32:$FS32,1,FALSE),0)=0,0,1)*AI$62</f>
        <v>0</v>
      </c>
      <c r="AJ119" s="450">
        <f>IF(IFERROR(HLOOKUP($B119,$F33:$FS33,1,FALSE),0)=0,0,1)*AJ$62</f>
        <v>0</v>
      </c>
      <c r="AK119" s="450">
        <f>IF(IFERROR(HLOOKUP($B119,$F34:$FS34,1,FALSE),0)=0,0,1)*AK$62</f>
        <v>0</v>
      </c>
      <c r="AL119" s="450">
        <f>IF(IFERROR(HLOOKUP($B119,$F35:$FS35,1,FALSE),0)=0,0,1)*AL$62</f>
        <v>0</v>
      </c>
      <c r="AM119" s="450">
        <f>IF(IFERROR(HLOOKUP($B119,$F36:$FS36,1,FALSE),0)=0,0,1)*AM$62</f>
        <v>0</v>
      </c>
      <c r="AN119" s="450">
        <f>IF(IFERROR(HLOOKUP($B119,$F37:$FS37,1,FALSE),0)=0,0,1)*AN$62</f>
        <v>0</v>
      </c>
      <c r="AO119" s="450">
        <f>IF(IFERROR(HLOOKUP($B119,$F38:$FS38,1,FALSE),0)=0,0,1)*AO$62</f>
        <v>0</v>
      </c>
      <c r="AP119" s="450">
        <f>IF(IFERROR(HLOOKUP($B119,$F39:$FS39,1,FALSE),0)=0,0,1)*AP$62</f>
        <v>0</v>
      </c>
      <c r="AQ119" s="450">
        <f>IF(IFERROR(HLOOKUP($B119,$F40:$FS40,1,FALSE),0)=0,0,1)*AQ$62</f>
        <v>0</v>
      </c>
      <c r="AR119" s="450">
        <f>IF(IFERROR(HLOOKUP($B119,$F41:$FS41,1,FALSE),0)=0,0,1)*AR$62</f>
        <v>0</v>
      </c>
      <c r="AS119" s="450">
        <f>IF(IFERROR(HLOOKUP($B119,$F42:$FS42,1,FALSE),0)=0,0,1)*AS$62</f>
        <v>0</v>
      </c>
      <c r="AT119" s="450">
        <f>IF(IFERROR(HLOOKUP($B119,$F43:$FS43,1,FALSE),0)=0,0,1)*AT$62</f>
        <v>0</v>
      </c>
      <c r="AU119" s="450">
        <f>IF(IFERROR(HLOOKUP($B119,$F44:$FS44,1,FALSE),0)=0,0,1)*AU$62</f>
        <v>0</v>
      </c>
      <c r="AV119" s="450">
        <f>IF(IFERROR(HLOOKUP($B119,$F45:$FS45,1,FALSE),0)=0,0,1)*AV$62</f>
        <v>0</v>
      </c>
      <c r="AW119" s="450">
        <f>IF(IFERROR(HLOOKUP($B119,$F46:$FS46,1,FALSE),0)=0,0,1)*AW$62</f>
        <v>0</v>
      </c>
      <c r="AX119" s="450">
        <f>IF(IFERROR(HLOOKUP($B119,$F47:$FS47,1,FALSE),0)=0,0,1)*AX$62</f>
        <v>0</v>
      </c>
      <c r="AY119" s="450">
        <f>IF(IFERROR(HLOOKUP($B119,$F48:$FS48,1,FALSE),0)=0,0,1)*AY$62</f>
        <v>0</v>
      </c>
      <c r="AZ119" s="450">
        <f>IF(IFERROR(HLOOKUP($B119,$F49:$FS49,1,FALSE),0)=0,0,1)*AZ$62</f>
        <v>0</v>
      </c>
      <c r="BA119" s="450">
        <f>IF(IFERROR(HLOOKUP($B119,$F50:$FS50,1,FALSE),0)=0,0,1)*BA$62</f>
        <v>0</v>
      </c>
      <c r="BB119" s="450">
        <f>IF(IFERROR(HLOOKUP($B119,$F51:$FS51,1,FALSE),0)=0,0,1)*BB$62</f>
        <v>0</v>
      </c>
      <c r="BC119" s="450">
        <f>IF(IFERROR(HLOOKUP($B119,$F52:$FS52,1,FALSE),0)=0,0,1)*BC$62</f>
        <v>0</v>
      </c>
      <c r="BD119" s="450">
        <f>IF(IFERROR(HLOOKUP($B119,$F53:$FS53,1,FALSE),0)=0,0,1)*BD$62</f>
        <v>0</v>
      </c>
      <c r="BE119" s="450">
        <f>IF(IFERROR(HLOOKUP($B119,$F54:$FS54,1,FALSE),0)=0,0,1)*BE$62</f>
        <v>0</v>
      </c>
      <c r="BF119" s="450">
        <f>IF(IFERROR(HLOOKUP($B119,$F55:$FS55,1,FALSE),0)=0,0,1)*BF$62</f>
        <v>0</v>
      </c>
      <c r="BG119" s="450">
        <f>IF(IFERROR(HLOOKUP($B119,$F56:$FS56,1,FALSE),0)=0,0,1)*BG$62</f>
        <v>0</v>
      </c>
      <c r="BH119" s="450">
        <f>IF(IFERROR(HLOOKUP($B119,$F57:$FS57,1,FALSE),0)=0,0,1)*BH$62</f>
        <v>0</v>
      </c>
      <c r="BI119" s="450">
        <f>IF(IFERROR(HLOOKUP($B119,$F58:$FS58,1,FALSE),0)=0,0,1)*BI$62</f>
        <v>0</v>
      </c>
    </row>
    <row r="120" spans="1:61" ht="13">
      <c r="A120" s="609">
        <v>7</v>
      </c>
      <c r="B120" s="619" t="s">
        <v>696</v>
      </c>
      <c r="C120">
        <f t="shared" ca="1" si="0"/>
        <v>1.18</v>
      </c>
      <c r="D120">
        <f t="shared" si="1"/>
        <v>2</v>
      </c>
      <c r="E120" s="450">
        <f>IF(IFERROR(HLOOKUP($B120,$F2:$FS2,1,FALSE),0)=0,0,1)*E$62</f>
        <v>0</v>
      </c>
      <c r="F120" s="450">
        <f>IF(IFERROR(HLOOKUP($B120,$F3:$FS3,1,FALSE),0)=0,0,1)*F$62</f>
        <v>0.18</v>
      </c>
      <c r="G120" s="450">
        <f>IF(IFERROR(HLOOKUP($B120,$F4:$FS4,1,FALSE),0)=0,0,1)*G$62</f>
        <v>1</v>
      </c>
      <c r="H120" s="450">
        <f>IF(IFERROR(HLOOKUP($B120,$F5:$FS5,1,FALSE),0)=0,0,1)*H$62</f>
        <v>0</v>
      </c>
      <c r="I120" s="450">
        <f ca="1">IF(IFERROR(HLOOKUP($B120,$F6:$FS6,1,FALSE),0)=0,0,1)*I$62</f>
        <v>0</v>
      </c>
      <c r="J120" s="450">
        <f>IF(IFERROR(HLOOKUP($B120,$F7:$FS7,1,FALSE),0)=0,0,1)*J$62</f>
        <v>0</v>
      </c>
      <c r="K120" s="450">
        <f>IF(IFERROR(HLOOKUP($B120,$F8:$FS8,1,FALSE),0)=0,0,1)*K$62</f>
        <v>0</v>
      </c>
      <c r="L120" s="450">
        <f>IF(IFERROR(HLOOKUP($B120,$F9:$FS9,1,FALSE),0)=0,0,1)*L$62</f>
        <v>0</v>
      </c>
      <c r="M120" s="450">
        <f>IF(IFERROR(HLOOKUP($B120,$F10:$FS10,1,FALSE),0)=0,0,1)*M$62</f>
        <v>0</v>
      </c>
      <c r="N120" s="450">
        <f>IF(IFERROR(HLOOKUP($B120,$F11:$FS11,1,FALSE),0)=0,0,1)*N$62</f>
        <v>0</v>
      </c>
      <c r="O120" s="450">
        <f>IF(IFERROR(HLOOKUP($B120,$F12:$FS12,1,FALSE),0)=0,0,1)*O$62</f>
        <v>0</v>
      </c>
      <c r="P120" s="450">
        <f>IF(IFERROR(HLOOKUP($B120,$F13:$FS13,1,FALSE),0)=0,0,1)*P$62</f>
        <v>0</v>
      </c>
      <c r="Q120" s="450">
        <f>IF(IFERROR(HLOOKUP($B120,$F14:$FS14,1,FALSE),0)=0,0,1)*Q$62</f>
        <v>0</v>
      </c>
      <c r="R120" s="450">
        <f>IF(IFERROR(HLOOKUP($B120,$F15:$FS15,1,FALSE),0)=0,0,1)*R$62</f>
        <v>0</v>
      </c>
      <c r="S120" s="450">
        <f>IF(IFERROR(HLOOKUP($B120,$F16:$FS16,1,FALSE),0)=0,0,1)*S$62</f>
        <v>0</v>
      </c>
      <c r="T120" s="450">
        <f>IF(IFERROR(HLOOKUP($B120,$F17:$FS17,1,FALSE),0)=0,0,1)*T$62</f>
        <v>0</v>
      </c>
      <c r="U120" s="450">
        <f>IF(IFERROR(HLOOKUP($B120,$F18:$FS18,1,FALSE),0)=0,0,1)*U$62</f>
        <v>0</v>
      </c>
      <c r="V120" s="450">
        <f>IF(IFERROR(HLOOKUP($B120,$F19:$FS19,1,FALSE),0)=0,0,1)*V$62</f>
        <v>0</v>
      </c>
      <c r="W120" s="450">
        <f>IF(IFERROR(HLOOKUP($B120,$F20:$FS20,1,FALSE),0)=0,0,1)*W$62</f>
        <v>0</v>
      </c>
      <c r="X120" s="450">
        <f>IF(IFERROR(HLOOKUP($B120,$F21:$FS21,1,FALSE),0)=0,0,1)*X$62</f>
        <v>0</v>
      </c>
      <c r="Y120" s="450">
        <f>IF(IFERROR(HLOOKUP($B120,$F22:$FS22,1,FALSE),0)=0,0,1)*Y$62</f>
        <v>0</v>
      </c>
      <c r="Z120" s="450">
        <f>IF(IFERROR(HLOOKUP($B120,$F23:$FS23,1,FALSE),0)=0,0,1)*Z$62</f>
        <v>0</v>
      </c>
      <c r="AA120" s="450">
        <f>IF(IFERROR(HLOOKUP($B120,$F24:$FS24,1,FALSE),0)=0,0,1)*AA$62</f>
        <v>0</v>
      </c>
      <c r="AB120" s="450">
        <f>IF(IFERROR(HLOOKUP($B120,$F25:$FS25,1,FALSE),0)=0,0,1)*AB$62</f>
        <v>0</v>
      </c>
      <c r="AC120" s="450">
        <f>IF(IFERROR(HLOOKUP($B120,$F26:$FS26,1,FALSE),0)=0,0,1)*AC$62</f>
        <v>0</v>
      </c>
      <c r="AD120" s="450">
        <f>IF(IFERROR(HLOOKUP($B120,$F27:$FS27,1,FALSE),0)=0,0,1)*AD$62</f>
        <v>0</v>
      </c>
      <c r="AE120" s="450">
        <f>IF(IFERROR(HLOOKUP($B120,$F28:$FS28,1,FALSE),0)=0,0,1)*AE$62</f>
        <v>0</v>
      </c>
      <c r="AF120" s="450">
        <f>IF(IFERROR(HLOOKUP($B120,$F29:$FS29,1,FALSE),0)=0,0,1)*AF$62</f>
        <v>0</v>
      </c>
      <c r="AG120" s="450">
        <f>IF(IFERROR(HLOOKUP($B120,$F30:$FS30,1,FALSE),0)=0,0,1)*AG$62</f>
        <v>0</v>
      </c>
      <c r="AH120" s="450">
        <f>IF(IFERROR(HLOOKUP($B120,$F31:$FS31,1,FALSE),0)=0,0,1)*AH$62</f>
        <v>0</v>
      </c>
      <c r="AI120" s="450">
        <f>IF(IFERROR(HLOOKUP($B120,$F32:$FS32,1,FALSE),0)=0,0,1)*AI$62</f>
        <v>0</v>
      </c>
      <c r="AJ120" s="450">
        <f>IF(IFERROR(HLOOKUP($B120,$F33:$FS33,1,FALSE),0)=0,0,1)*AJ$62</f>
        <v>0</v>
      </c>
      <c r="AK120" s="450">
        <f>IF(IFERROR(HLOOKUP($B120,$F34:$FS34,1,FALSE),0)=0,0,1)*AK$62</f>
        <v>0</v>
      </c>
      <c r="AL120" s="450">
        <f>IF(IFERROR(HLOOKUP($B120,$F35:$FS35,1,FALSE),0)=0,0,1)*AL$62</f>
        <v>0</v>
      </c>
      <c r="AM120" s="450">
        <f>IF(IFERROR(HLOOKUP($B120,$F36:$FS36,1,FALSE),0)=0,0,1)*AM$62</f>
        <v>0</v>
      </c>
      <c r="AN120" s="450">
        <f>IF(IFERROR(HLOOKUP($B120,$F37:$FS37,1,FALSE),0)=0,0,1)*AN$62</f>
        <v>0</v>
      </c>
      <c r="AO120" s="450">
        <f>IF(IFERROR(HLOOKUP($B120,$F38:$FS38,1,FALSE),0)=0,0,1)*AO$62</f>
        <v>0</v>
      </c>
      <c r="AP120" s="450">
        <f>IF(IFERROR(HLOOKUP($B120,$F39:$FS39,1,FALSE),0)=0,0,1)*AP$62</f>
        <v>0</v>
      </c>
      <c r="AQ120" s="450">
        <f>IF(IFERROR(HLOOKUP($B120,$F40:$FS40,1,FALSE),0)=0,0,1)*AQ$62</f>
        <v>0</v>
      </c>
      <c r="AR120" s="450">
        <f>IF(IFERROR(HLOOKUP($B120,$F41:$FS41,1,FALSE),0)=0,0,1)*AR$62</f>
        <v>0</v>
      </c>
      <c r="AS120" s="450">
        <f>IF(IFERROR(HLOOKUP($B120,$F42:$FS42,1,FALSE),0)=0,0,1)*AS$62</f>
        <v>0</v>
      </c>
      <c r="AT120" s="450">
        <f>IF(IFERROR(HLOOKUP($B120,$F43:$FS43,1,FALSE),0)=0,0,1)*AT$62</f>
        <v>0</v>
      </c>
      <c r="AU120" s="450">
        <f>IF(IFERROR(HLOOKUP($B120,$F44:$FS44,1,FALSE),0)=0,0,1)*AU$62</f>
        <v>0</v>
      </c>
      <c r="AV120" s="450">
        <f>IF(IFERROR(HLOOKUP($B120,$F45:$FS45,1,FALSE),0)=0,0,1)*AV$62</f>
        <v>0</v>
      </c>
      <c r="AW120" s="450">
        <f>IF(IFERROR(HLOOKUP($B120,$F46:$FS46,1,FALSE),0)=0,0,1)*AW$62</f>
        <v>0</v>
      </c>
      <c r="AX120" s="450">
        <f>IF(IFERROR(HLOOKUP($B120,$F47:$FS47,1,FALSE),0)=0,0,1)*AX$62</f>
        <v>0</v>
      </c>
      <c r="AY120" s="450">
        <f>IF(IFERROR(HLOOKUP($B120,$F48:$FS48,1,FALSE),0)=0,0,1)*AY$62</f>
        <v>0</v>
      </c>
      <c r="AZ120" s="450">
        <f>IF(IFERROR(HLOOKUP($B120,$F49:$FS49,1,FALSE),0)=0,0,1)*AZ$62</f>
        <v>0</v>
      </c>
      <c r="BA120" s="450">
        <f>IF(IFERROR(HLOOKUP($B120,$F50:$FS50,1,FALSE),0)=0,0,1)*BA$62</f>
        <v>0</v>
      </c>
      <c r="BB120" s="450">
        <f>IF(IFERROR(HLOOKUP($B120,$F51:$FS51,1,FALSE),0)=0,0,1)*BB$62</f>
        <v>0</v>
      </c>
      <c r="BC120" s="450">
        <f>IF(IFERROR(HLOOKUP($B120,$F52:$FS52,1,FALSE),0)=0,0,1)*BC$62</f>
        <v>0</v>
      </c>
      <c r="BD120" s="450">
        <f>IF(IFERROR(HLOOKUP($B120,$F53:$FS53,1,FALSE),0)=0,0,1)*BD$62</f>
        <v>0</v>
      </c>
      <c r="BE120" s="450">
        <f>IF(IFERROR(HLOOKUP($B120,$F54:$FS54,1,FALSE),0)=0,0,1)*BE$62</f>
        <v>0</v>
      </c>
      <c r="BF120" s="450">
        <f>IF(IFERROR(HLOOKUP($B120,$F55:$FS55,1,FALSE),0)=0,0,1)*BF$62</f>
        <v>0</v>
      </c>
      <c r="BG120" s="450">
        <f>IF(IFERROR(HLOOKUP($B120,$F56:$FS56,1,FALSE),0)=0,0,1)*BG$62</f>
        <v>0</v>
      </c>
      <c r="BH120" s="450">
        <f>IF(IFERROR(HLOOKUP($B120,$F57:$FS57,1,FALSE),0)=0,0,1)*BH$62</f>
        <v>0</v>
      </c>
      <c r="BI120" s="450">
        <f>IF(IFERROR(HLOOKUP($B120,$F58:$FS58,1,FALSE),0)=0,0,1)*BI$62</f>
        <v>0</v>
      </c>
    </row>
    <row r="121" spans="1:61" ht="13">
      <c r="A121" s="609">
        <v>7</v>
      </c>
      <c r="B121" s="619" t="s">
        <v>697</v>
      </c>
      <c r="C121">
        <f t="shared" ca="1" si="0"/>
        <v>2.1799999999999997</v>
      </c>
      <c r="D121">
        <f t="shared" si="1"/>
        <v>5</v>
      </c>
      <c r="E121" s="450">
        <f>IF(IFERROR(HLOOKUP($B121,$F2:$FS2,1,FALSE),0)=0,0,1)*E$62</f>
        <v>0</v>
      </c>
      <c r="F121" s="450">
        <f>IF(IFERROR(HLOOKUP($B121,$F3:$FS3,1,FALSE),0)=0,0,1)*F$62</f>
        <v>0.18</v>
      </c>
      <c r="G121" s="450">
        <f>IF(IFERROR(HLOOKUP($B121,$F4:$FS4,1,FALSE),0)=0,0,1)*G$62</f>
        <v>1</v>
      </c>
      <c r="H121" s="450">
        <f>IF(IFERROR(HLOOKUP($B121,$F5:$FS5,1,FALSE),0)=0,0,1)*H$62</f>
        <v>0</v>
      </c>
      <c r="I121" s="450">
        <f ca="1">IF(IFERROR(HLOOKUP($B121,$F6:$FS6,1,FALSE),0)=0,0,1)*I$62</f>
        <v>0</v>
      </c>
      <c r="J121" s="450">
        <f>IF(IFERROR(HLOOKUP($B121,$F7:$FS7,1,FALSE),0)=0,0,1)*J$62</f>
        <v>0</v>
      </c>
      <c r="K121" s="450">
        <f>IF(IFERROR(HLOOKUP($B121,$F8:$FS8,1,FALSE),0)=0,0,1)*K$62</f>
        <v>0</v>
      </c>
      <c r="L121" s="450">
        <f>IF(IFERROR(HLOOKUP($B121,$F9:$FS9,1,FALSE),0)=0,0,1)*L$62</f>
        <v>0</v>
      </c>
      <c r="M121" s="450">
        <f>IF(IFERROR(HLOOKUP($B121,$F10:$FS10,1,FALSE),0)=0,0,1)*M$62</f>
        <v>0</v>
      </c>
      <c r="N121" s="450">
        <f>IF(IFERROR(HLOOKUP($B121,$F11:$FS11,1,FALSE),0)=0,0,1)*N$62</f>
        <v>0</v>
      </c>
      <c r="O121" s="450">
        <f>IF(IFERROR(HLOOKUP($B121,$F12:$FS12,1,FALSE),0)=0,0,1)*O$62</f>
        <v>0</v>
      </c>
      <c r="P121" s="450">
        <f>IF(IFERROR(HLOOKUP($B121,$F13:$FS13,1,FALSE),0)=0,0,1)*P$62</f>
        <v>0</v>
      </c>
      <c r="Q121" s="450">
        <f>IF(IFERROR(HLOOKUP($B121,$F14:$FS14,1,FALSE),0)=0,0,1)*Q$62</f>
        <v>0</v>
      </c>
      <c r="R121" s="450">
        <f>IF(IFERROR(HLOOKUP($B121,$F15:$FS15,1,FALSE),0)=0,0,1)*R$62</f>
        <v>0</v>
      </c>
      <c r="S121" s="450">
        <f>IF(IFERROR(HLOOKUP($B121,$F16:$FS16,1,FALSE),0)=0,0,1)*S$62</f>
        <v>0</v>
      </c>
      <c r="T121" s="450">
        <f>IF(IFERROR(HLOOKUP($B121,$F17:$FS17,1,FALSE),0)=0,0,1)*T$62</f>
        <v>0</v>
      </c>
      <c r="U121" s="450">
        <f>IF(IFERROR(HLOOKUP($B121,$F18:$FS18,1,FALSE),0)=0,0,1)*U$62</f>
        <v>0</v>
      </c>
      <c r="V121" s="450">
        <f>IF(IFERROR(HLOOKUP($B121,$F19:$FS19,1,FALSE),0)=0,0,1)*V$62</f>
        <v>0</v>
      </c>
      <c r="W121" s="450">
        <f>IF(IFERROR(HLOOKUP($B121,$F20:$FS20,1,FALSE),0)=0,0,1)*W$62</f>
        <v>0</v>
      </c>
      <c r="X121" s="450">
        <f>IF(IFERROR(HLOOKUP($B121,$F21:$FS21,1,FALSE),0)=0,0,1)*X$62</f>
        <v>0</v>
      </c>
      <c r="Y121" s="450">
        <f>IF(IFERROR(HLOOKUP($B121,$F22:$FS22,1,FALSE),0)=0,0,1)*Y$62</f>
        <v>0</v>
      </c>
      <c r="Z121" s="450">
        <f>IF(IFERROR(HLOOKUP($B121,$F23:$FS23,1,FALSE),0)=0,0,1)*Z$62</f>
        <v>0</v>
      </c>
      <c r="AA121" s="450">
        <f>IF(IFERROR(HLOOKUP($B121,$F24:$FS24,1,FALSE),0)=0,0,1)*AA$62</f>
        <v>0</v>
      </c>
      <c r="AB121" s="450">
        <f>IF(IFERROR(HLOOKUP($B121,$F25:$FS25,1,FALSE),0)=0,0,1)*AB$62</f>
        <v>0</v>
      </c>
      <c r="AC121" s="450">
        <f>IF(IFERROR(HLOOKUP($B121,$F26:$FS26,1,FALSE),0)=0,0,1)*AC$62</f>
        <v>0</v>
      </c>
      <c r="AD121" s="450">
        <f>IF(IFERROR(HLOOKUP($B121,$F27:$FS27,1,FALSE),0)=0,0,1)*AD$62</f>
        <v>0</v>
      </c>
      <c r="AE121" s="450">
        <f>IF(IFERROR(HLOOKUP($B121,$F28:$FS28,1,FALSE),0)=0,0,1)*AE$62</f>
        <v>0</v>
      </c>
      <c r="AF121" s="450">
        <f>IF(IFERROR(HLOOKUP($B121,$F29:$FS29,1,FALSE),0)=0,0,1)*AF$62</f>
        <v>0</v>
      </c>
      <c r="AG121" s="450">
        <f>IF(IFERROR(HLOOKUP($B121,$F30:$FS30,1,FALSE),0)=0,0,1)*AG$62</f>
        <v>0</v>
      </c>
      <c r="AH121" s="450">
        <f>IF(IFERROR(HLOOKUP($B121,$F31:$FS31,1,FALSE),0)=0,0,1)*AH$62</f>
        <v>0</v>
      </c>
      <c r="AI121" s="450">
        <f>IF(IFERROR(HLOOKUP($B121,$F32:$FS32,1,FALSE),0)=0,0,1)*AI$62</f>
        <v>0</v>
      </c>
      <c r="AJ121" s="450">
        <f>IF(IFERROR(HLOOKUP($B121,$F33:$FS33,1,FALSE),0)=0,0,1)*AJ$62</f>
        <v>0</v>
      </c>
      <c r="AK121" s="450">
        <f>IF(IFERROR(HLOOKUP($B121,$F34:$FS34,1,FALSE),0)=0,0,1)*AK$62</f>
        <v>1</v>
      </c>
      <c r="AL121" s="450">
        <f>IF(IFERROR(HLOOKUP($B121,$F35:$FS35,1,FALSE),0)=0,0,1)*AL$62</f>
        <v>0</v>
      </c>
      <c r="AM121" s="450">
        <f>IF(IFERROR(HLOOKUP($B121,$F36:$FS36,1,FALSE),0)=0,0,1)*AM$62</f>
        <v>0</v>
      </c>
      <c r="AN121" s="450">
        <f>IF(IFERROR(HLOOKUP($B121,$F37:$FS37,1,FALSE),0)=0,0,1)*AN$62</f>
        <v>0</v>
      </c>
      <c r="AO121" s="450">
        <f>IF(IFERROR(HLOOKUP($B121,$F38:$FS38,1,FALSE),0)=0,0,1)*AO$62</f>
        <v>0</v>
      </c>
      <c r="AP121" s="450">
        <f>IF(IFERROR(HLOOKUP($B121,$F39:$FS39,1,FALSE),0)=0,0,1)*AP$62</f>
        <v>0</v>
      </c>
      <c r="AQ121" s="450">
        <f>IF(IFERROR(HLOOKUP($B121,$F40:$FS40,1,FALSE),0)=0,0,1)*AQ$62</f>
        <v>0</v>
      </c>
      <c r="AR121" s="450">
        <f>IF(IFERROR(HLOOKUP($B121,$F41:$FS41,1,FALSE),0)=0,0,1)*AR$62</f>
        <v>0</v>
      </c>
      <c r="AS121" s="450">
        <f>IF(IFERROR(HLOOKUP($B121,$F42:$FS42,1,FALSE),0)=0,0,1)*AS$62</f>
        <v>0</v>
      </c>
      <c r="AT121" s="450">
        <f>IF(IFERROR(HLOOKUP($B121,$F43:$FS43,1,FALSE),0)=0,0,1)*AT$62</f>
        <v>0</v>
      </c>
      <c r="AU121" s="450">
        <f>IF(IFERROR(HLOOKUP($B121,$F44:$FS44,1,FALSE),0)=0,0,1)*AU$62</f>
        <v>0</v>
      </c>
      <c r="AV121" s="450">
        <f>IF(IFERROR(HLOOKUP($B121,$F45:$FS45,1,FALSE),0)=0,0,1)*AV$62</f>
        <v>0</v>
      </c>
      <c r="AW121" s="450">
        <f>IF(IFERROR(HLOOKUP($B121,$F46:$FS46,1,FALSE),0)=0,0,1)*AW$62</f>
        <v>0</v>
      </c>
      <c r="AX121" s="450">
        <f>IF(IFERROR(HLOOKUP($B121,$F47:$FS47,1,FALSE),0)=0,0,1)*AX$62</f>
        <v>0</v>
      </c>
      <c r="AY121" s="450">
        <f>IF(IFERROR(HLOOKUP($B121,$F48:$FS48,1,FALSE),0)=0,0,1)*AY$62</f>
        <v>0</v>
      </c>
      <c r="AZ121" s="450">
        <f>IF(IFERROR(HLOOKUP($B121,$F49:$FS49,1,FALSE),0)=0,0,1)*AZ$62</f>
        <v>0</v>
      </c>
      <c r="BA121" s="450">
        <f>IF(IFERROR(HLOOKUP($B121,$F50:$FS50,1,FALSE),0)=0,0,1)*BA$62</f>
        <v>0</v>
      </c>
      <c r="BB121" s="450">
        <f>IF(IFERROR(HLOOKUP($B121,$F51:$FS51,1,FALSE),0)=0,0,1)*BB$62</f>
        <v>0</v>
      </c>
      <c r="BC121" s="450">
        <f>IF(IFERROR(HLOOKUP($B121,$F52:$FS52,1,FALSE),0)=0,0,1)*BC$62</f>
        <v>0</v>
      </c>
      <c r="BD121" s="450">
        <f>IF(IFERROR(HLOOKUP($B121,$F53:$FS53,1,FALSE),0)=0,0,1)*BD$62</f>
        <v>0</v>
      </c>
      <c r="BE121" s="450">
        <f>IF(IFERROR(HLOOKUP($B121,$F54:$FS54,1,FALSE),0)=0,0,1)*BE$62</f>
        <v>0</v>
      </c>
      <c r="BF121" s="450">
        <f>IF(IFERROR(HLOOKUP($B121,$F55:$FS55,1,FALSE),0)=0,0,1)*BF$62</f>
        <v>0</v>
      </c>
      <c r="BG121" s="450">
        <f>IF(IFERROR(HLOOKUP($B121,$F56:$FS56,1,FALSE),0)=0,0,1)*BG$62</f>
        <v>0</v>
      </c>
      <c r="BH121" s="450">
        <f>IF(IFERROR(HLOOKUP($B121,$F57:$FS57,1,FALSE),0)=0,0,1)*BH$62</f>
        <v>0</v>
      </c>
      <c r="BI121" s="450">
        <f>IF(IFERROR(HLOOKUP($B121,$F58:$FS58,1,FALSE),0)=0,0,1)*BI$62</f>
        <v>0</v>
      </c>
    </row>
    <row r="122" spans="1:61" ht="13">
      <c r="A122" s="609">
        <v>7</v>
      </c>
      <c r="B122" s="619" t="s">
        <v>698</v>
      </c>
      <c r="C122">
        <f t="shared" ca="1" si="0"/>
        <v>3.1799999999999997</v>
      </c>
      <c r="D122">
        <f t="shared" si="1"/>
        <v>4</v>
      </c>
      <c r="E122" s="450">
        <f>IF(IFERROR(HLOOKUP($B122,$F2:$FS2,1,FALSE),0)=0,0,1)*E$62</f>
        <v>0</v>
      </c>
      <c r="F122" s="450">
        <f>IF(IFERROR(HLOOKUP($B122,$F3:$FS3,1,FALSE),0)=0,0,1)*F$62</f>
        <v>0.18</v>
      </c>
      <c r="G122" s="450">
        <f>IF(IFERROR(HLOOKUP($B122,$F4:$FS4,1,FALSE),0)=0,0,1)*G$62</f>
        <v>1</v>
      </c>
      <c r="H122" s="450">
        <f>IF(IFERROR(HLOOKUP($B122,$F5:$FS5,1,FALSE),0)=0,0,1)*H$62</f>
        <v>0</v>
      </c>
      <c r="I122" s="450">
        <f ca="1">IF(IFERROR(HLOOKUP($B122,$F6:$FS6,1,FALSE),0)=0,0,1)*I$62</f>
        <v>0</v>
      </c>
      <c r="J122" s="450">
        <f>IF(IFERROR(HLOOKUP($B122,$F7:$FS7,1,FALSE),0)=0,0,1)*J$62</f>
        <v>0</v>
      </c>
      <c r="K122" s="450">
        <f>IF(IFERROR(HLOOKUP($B122,$F8:$FS8,1,FALSE),0)=0,0,1)*K$62</f>
        <v>0</v>
      </c>
      <c r="L122" s="450">
        <f>IF(IFERROR(HLOOKUP($B122,$F9:$FS9,1,FALSE),0)=0,0,1)*L$62</f>
        <v>0</v>
      </c>
      <c r="M122" s="450">
        <f>IF(IFERROR(HLOOKUP($B122,$F10:$FS10,1,FALSE),0)=0,0,1)*M$62</f>
        <v>0</v>
      </c>
      <c r="N122" s="450">
        <f>IF(IFERROR(HLOOKUP($B122,$F11:$FS11,1,FALSE),0)=0,0,1)*N$62</f>
        <v>0</v>
      </c>
      <c r="O122" s="450">
        <f>IF(IFERROR(HLOOKUP($B122,$F12:$FS12,1,FALSE),0)=0,0,1)*O$62</f>
        <v>0</v>
      </c>
      <c r="P122" s="450">
        <f>IF(IFERROR(HLOOKUP($B122,$F13:$FS13,1,FALSE),0)=0,0,1)*P$62</f>
        <v>0</v>
      </c>
      <c r="Q122" s="450">
        <f>IF(IFERROR(HLOOKUP($B122,$F14:$FS14,1,FALSE),0)=0,0,1)*Q$62</f>
        <v>0</v>
      </c>
      <c r="R122" s="450">
        <f>IF(IFERROR(HLOOKUP($B122,$F15:$FS15,1,FALSE),0)=0,0,1)*R$62</f>
        <v>0</v>
      </c>
      <c r="S122" s="450">
        <f>IF(IFERROR(HLOOKUP($B122,$F16:$FS16,1,FALSE),0)=0,0,1)*S$62</f>
        <v>0</v>
      </c>
      <c r="T122" s="450">
        <f>IF(IFERROR(HLOOKUP($B122,$F17:$FS17,1,FALSE),0)=0,0,1)*T$62</f>
        <v>0</v>
      </c>
      <c r="U122" s="450">
        <f>IF(IFERROR(HLOOKUP($B122,$F18:$FS18,1,FALSE),0)=0,0,1)*U$62</f>
        <v>0</v>
      </c>
      <c r="V122" s="450">
        <f>IF(IFERROR(HLOOKUP($B122,$F19:$FS19,1,FALSE),0)=0,0,1)*V$62</f>
        <v>0</v>
      </c>
      <c r="W122" s="450">
        <f>IF(IFERROR(HLOOKUP($B122,$F20:$FS20,1,FALSE),0)=0,0,1)*W$62</f>
        <v>0</v>
      </c>
      <c r="X122" s="450">
        <f>IF(IFERROR(HLOOKUP($B122,$F21:$FS21,1,FALSE),0)=0,0,1)*X$62</f>
        <v>0</v>
      </c>
      <c r="Y122" s="450">
        <f>IF(IFERROR(HLOOKUP($B122,$F22:$FS22,1,FALSE),0)=0,0,1)*Y$62</f>
        <v>0</v>
      </c>
      <c r="Z122" s="450">
        <f>IF(IFERROR(HLOOKUP($B122,$F23:$FS23,1,FALSE),0)=0,0,1)*Z$62</f>
        <v>1</v>
      </c>
      <c r="AA122" s="450">
        <f>IF(IFERROR(HLOOKUP($B122,$F24:$FS24,1,FALSE),0)=0,0,1)*AA$62</f>
        <v>1</v>
      </c>
      <c r="AB122" s="450">
        <f>IF(IFERROR(HLOOKUP($B122,$F25:$FS25,1,FALSE),0)=0,0,1)*AB$62</f>
        <v>0</v>
      </c>
      <c r="AC122" s="450">
        <f>IF(IFERROR(HLOOKUP($B122,$F26:$FS26,1,FALSE),0)=0,0,1)*AC$62</f>
        <v>0</v>
      </c>
      <c r="AD122" s="450">
        <f>IF(IFERROR(HLOOKUP($B122,$F27:$FS27,1,FALSE),0)=0,0,1)*AD$62</f>
        <v>0</v>
      </c>
      <c r="AE122" s="450">
        <f>IF(IFERROR(HLOOKUP($B122,$F28:$FS28,1,FALSE),0)=0,0,1)*AE$62</f>
        <v>0</v>
      </c>
      <c r="AF122" s="450">
        <f>IF(IFERROR(HLOOKUP($B122,$F29:$FS29,1,FALSE),0)=0,0,1)*AF$62</f>
        <v>0</v>
      </c>
      <c r="AG122" s="450">
        <f>IF(IFERROR(HLOOKUP($B122,$F30:$FS30,1,FALSE),0)=0,0,1)*AG$62</f>
        <v>0</v>
      </c>
      <c r="AH122" s="450">
        <f>IF(IFERROR(HLOOKUP($B122,$F31:$FS31,1,FALSE),0)=0,0,1)*AH$62</f>
        <v>0</v>
      </c>
      <c r="AI122" s="450">
        <f>IF(IFERROR(HLOOKUP($B122,$F32:$FS32,1,FALSE),0)=0,0,1)*AI$62</f>
        <v>0</v>
      </c>
      <c r="AJ122" s="450">
        <f>IF(IFERROR(HLOOKUP($B122,$F33:$FS33,1,FALSE),0)=0,0,1)*AJ$62</f>
        <v>0</v>
      </c>
      <c r="AK122" s="450">
        <f>IF(IFERROR(HLOOKUP($B122,$F34:$FS34,1,FALSE),0)=0,0,1)*AK$62</f>
        <v>0</v>
      </c>
      <c r="AL122" s="450">
        <f>IF(IFERROR(HLOOKUP($B122,$F35:$FS35,1,FALSE),0)=0,0,1)*AL$62</f>
        <v>0</v>
      </c>
      <c r="AM122" s="450">
        <f>IF(IFERROR(HLOOKUP($B122,$F36:$FS36,1,FALSE),0)=0,0,1)*AM$62</f>
        <v>0</v>
      </c>
      <c r="AN122" s="450">
        <f>IF(IFERROR(HLOOKUP($B122,$F37:$FS37,1,FALSE),0)=0,0,1)*AN$62</f>
        <v>0</v>
      </c>
      <c r="AO122" s="450">
        <f>IF(IFERROR(HLOOKUP($B122,$F38:$FS38,1,FALSE),0)=0,0,1)*AO$62</f>
        <v>0</v>
      </c>
      <c r="AP122" s="450">
        <f>IF(IFERROR(HLOOKUP($B122,$F39:$FS39,1,FALSE),0)=0,0,1)*AP$62</f>
        <v>0</v>
      </c>
      <c r="AQ122" s="450">
        <f>IF(IFERROR(HLOOKUP($B122,$F40:$FS40,1,FALSE),0)=0,0,1)*AQ$62</f>
        <v>0</v>
      </c>
      <c r="AR122" s="450">
        <f>IF(IFERROR(HLOOKUP($B122,$F41:$FS41,1,FALSE),0)=0,0,1)*AR$62</f>
        <v>0</v>
      </c>
      <c r="AS122" s="450">
        <f>IF(IFERROR(HLOOKUP($B122,$F42:$FS42,1,FALSE),0)=0,0,1)*AS$62</f>
        <v>0</v>
      </c>
      <c r="AT122" s="450">
        <f>IF(IFERROR(HLOOKUP($B122,$F43:$FS43,1,FALSE),0)=0,0,1)*AT$62</f>
        <v>0</v>
      </c>
      <c r="AU122" s="450">
        <f>IF(IFERROR(HLOOKUP($B122,$F44:$FS44,1,FALSE),0)=0,0,1)*AU$62</f>
        <v>0</v>
      </c>
      <c r="AV122" s="450">
        <f>IF(IFERROR(HLOOKUP($B122,$F45:$FS45,1,FALSE),0)=0,0,1)*AV$62</f>
        <v>0</v>
      </c>
      <c r="AW122" s="450">
        <f>IF(IFERROR(HLOOKUP($B122,$F46:$FS46,1,FALSE),0)=0,0,1)*AW$62</f>
        <v>0</v>
      </c>
      <c r="AX122" s="450">
        <f>IF(IFERROR(HLOOKUP($B122,$F47:$FS47,1,FALSE),0)=0,0,1)*AX$62</f>
        <v>0</v>
      </c>
      <c r="AY122" s="450">
        <f>IF(IFERROR(HLOOKUP($B122,$F48:$FS48,1,FALSE),0)=0,0,1)*AY$62</f>
        <v>0</v>
      </c>
      <c r="AZ122" s="450">
        <f>IF(IFERROR(HLOOKUP($B122,$F49:$FS49,1,FALSE),0)=0,0,1)*AZ$62</f>
        <v>0</v>
      </c>
      <c r="BA122" s="450">
        <f>IF(IFERROR(HLOOKUP($B122,$F50:$FS50,1,FALSE),0)=0,0,1)*BA$62</f>
        <v>0</v>
      </c>
      <c r="BB122" s="450">
        <f>IF(IFERROR(HLOOKUP($B122,$F51:$FS51,1,FALSE),0)=0,0,1)*BB$62</f>
        <v>0</v>
      </c>
      <c r="BC122" s="450">
        <f>IF(IFERROR(HLOOKUP($B122,$F52:$FS52,1,FALSE),0)=0,0,1)*BC$62</f>
        <v>0</v>
      </c>
      <c r="BD122" s="450">
        <f>IF(IFERROR(HLOOKUP($B122,$F53:$FS53,1,FALSE),0)=0,0,1)*BD$62</f>
        <v>0</v>
      </c>
      <c r="BE122" s="450">
        <f>IF(IFERROR(HLOOKUP($B122,$F54:$FS54,1,FALSE),0)=0,0,1)*BE$62</f>
        <v>0</v>
      </c>
      <c r="BF122" s="450">
        <f>IF(IFERROR(HLOOKUP($B122,$F55:$FS55,1,FALSE),0)=0,0,1)*BF$62</f>
        <v>0</v>
      </c>
      <c r="BG122" s="450">
        <f>IF(IFERROR(HLOOKUP($B122,$F56:$FS56,1,FALSE),0)=0,0,1)*BG$62</f>
        <v>0</v>
      </c>
      <c r="BH122" s="450">
        <f>IF(IFERROR(HLOOKUP($B122,$F57:$FS57,1,FALSE),0)=0,0,1)*BH$62</f>
        <v>0</v>
      </c>
      <c r="BI122" s="450">
        <f>IF(IFERROR(HLOOKUP($B122,$F58:$FS58,1,FALSE),0)=0,0,1)*BI$62</f>
        <v>0</v>
      </c>
    </row>
    <row r="123" spans="1:61" ht="13">
      <c r="A123" s="609">
        <v>7</v>
      </c>
      <c r="B123" s="619" t="s">
        <v>699</v>
      </c>
      <c r="C123">
        <f t="shared" ca="1" si="0"/>
        <v>1.18</v>
      </c>
      <c r="D123">
        <f t="shared" si="1"/>
        <v>2</v>
      </c>
      <c r="E123" s="450">
        <f>IF(IFERROR(HLOOKUP($B123,$F2:$FS2,1,FALSE),0)=0,0,1)*E$62</f>
        <v>0</v>
      </c>
      <c r="F123" s="450">
        <f>IF(IFERROR(HLOOKUP($B123,$F3:$FS3,1,FALSE),0)=0,0,1)*F$62</f>
        <v>0.18</v>
      </c>
      <c r="G123" s="450">
        <f>IF(IFERROR(HLOOKUP($B123,$F4:$FS4,1,FALSE),0)=0,0,1)*G$62</f>
        <v>1</v>
      </c>
      <c r="H123" s="450">
        <f>IF(IFERROR(HLOOKUP($B123,$F5:$FS5,1,FALSE),0)=0,0,1)*H$62</f>
        <v>0</v>
      </c>
      <c r="I123" s="450">
        <f ca="1">IF(IFERROR(HLOOKUP($B123,$F6:$FS6,1,FALSE),0)=0,0,1)*I$62</f>
        <v>0</v>
      </c>
      <c r="J123" s="450">
        <f>IF(IFERROR(HLOOKUP($B123,$F7:$FS7,1,FALSE),0)=0,0,1)*J$62</f>
        <v>0</v>
      </c>
      <c r="K123" s="450">
        <f>IF(IFERROR(HLOOKUP($B123,$F8:$FS8,1,FALSE),0)=0,0,1)*K$62</f>
        <v>0</v>
      </c>
      <c r="L123" s="450">
        <f>IF(IFERROR(HLOOKUP($B123,$F9:$FS9,1,FALSE),0)=0,0,1)*L$62</f>
        <v>0</v>
      </c>
      <c r="M123" s="450">
        <f>IF(IFERROR(HLOOKUP($B123,$F10:$FS10,1,FALSE),0)=0,0,1)*M$62</f>
        <v>0</v>
      </c>
      <c r="N123" s="450">
        <f>IF(IFERROR(HLOOKUP($B123,$F11:$FS11,1,FALSE),0)=0,0,1)*N$62</f>
        <v>0</v>
      </c>
      <c r="O123" s="450">
        <f>IF(IFERROR(HLOOKUP($B123,$F12:$FS12,1,FALSE),0)=0,0,1)*O$62</f>
        <v>0</v>
      </c>
      <c r="P123" s="450">
        <f>IF(IFERROR(HLOOKUP($B123,$F13:$FS13,1,FALSE),0)=0,0,1)*P$62</f>
        <v>0</v>
      </c>
      <c r="Q123" s="450">
        <f>IF(IFERROR(HLOOKUP($B123,$F14:$FS14,1,FALSE),0)=0,0,1)*Q$62</f>
        <v>0</v>
      </c>
      <c r="R123" s="450">
        <f>IF(IFERROR(HLOOKUP($B123,$F15:$FS15,1,FALSE),0)=0,0,1)*R$62</f>
        <v>0</v>
      </c>
      <c r="S123" s="450">
        <f>IF(IFERROR(HLOOKUP($B123,$F16:$FS16,1,FALSE),0)=0,0,1)*S$62</f>
        <v>0</v>
      </c>
      <c r="T123" s="450">
        <f>IF(IFERROR(HLOOKUP($B123,$F17:$FS17,1,FALSE),0)=0,0,1)*T$62</f>
        <v>0</v>
      </c>
      <c r="U123" s="450">
        <f>IF(IFERROR(HLOOKUP($B123,$F18:$FS18,1,FALSE),0)=0,0,1)*U$62</f>
        <v>0</v>
      </c>
      <c r="V123" s="450">
        <f>IF(IFERROR(HLOOKUP($B123,$F19:$FS19,1,FALSE),0)=0,0,1)*V$62</f>
        <v>0</v>
      </c>
      <c r="W123" s="450">
        <f>IF(IFERROR(HLOOKUP($B123,$F20:$FS20,1,FALSE),0)=0,0,1)*W$62</f>
        <v>0</v>
      </c>
      <c r="X123" s="450">
        <f>IF(IFERROR(HLOOKUP($B123,$F21:$FS21,1,FALSE),0)=0,0,1)*X$62</f>
        <v>0</v>
      </c>
      <c r="Y123" s="450">
        <f>IF(IFERROR(HLOOKUP($B123,$F22:$FS22,1,FALSE),0)=0,0,1)*Y$62</f>
        <v>0</v>
      </c>
      <c r="Z123" s="450">
        <f>IF(IFERROR(HLOOKUP($B123,$F23:$FS23,1,FALSE),0)=0,0,1)*Z$62</f>
        <v>0</v>
      </c>
      <c r="AA123" s="450">
        <f>IF(IFERROR(HLOOKUP($B123,$F24:$FS24,1,FALSE),0)=0,0,1)*AA$62</f>
        <v>0</v>
      </c>
      <c r="AB123" s="450">
        <f>IF(IFERROR(HLOOKUP($B123,$F25:$FS25,1,FALSE),0)=0,0,1)*AB$62</f>
        <v>0</v>
      </c>
      <c r="AC123" s="450">
        <f>IF(IFERROR(HLOOKUP($B123,$F26:$FS26,1,FALSE),0)=0,0,1)*AC$62</f>
        <v>0</v>
      </c>
      <c r="AD123" s="450">
        <f>IF(IFERROR(HLOOKUP($B123,$F27:$FS27,1,FALSE),0)=0,0,1)*AD$62</f>
        <v>0</v>
      </c>
      <c r="AE123" s="450">
        <f>IF(IFERROR(HLOOKUP($B123,$F28:$FS28,1,FALSE),0)=0,0,1)*AE$62</f>
        <v>0</v>
      </c>
      <c r="AF123" s="450">
        <f>IF(IFERROR(HLOOKUP($B123,$F29:$FS29,1,FALSE),0)=0,0,1)*AF$62</f>
        <v>0</v>
      </c>
      <c r="AG123" s="450">
        <f>IF(IFERROR(HLOOKUP($B123,$F30:$FS30,1,FALSE),0)=0,0,1)*AG$62</f>
        <v>0</v>
      </c>
      <c r="AH123" s="450">
        <f>IF(IFERROR(HLOOKUP($B123,$F31:$FS31,1,FALSE),0)=0,0,1)*AH$62</f>
        <v>0</v>
      </c>
      <c r="AI123" s="450">
        <f>IF(IFERROR(HLOOKUP($B123,$F32:$FS32,1,FALSE),0)=0,0,1)*AI$62</f>
        <v>0</v>
      </c>
      <c r="AJ123" s="450">
        <f>IF(IFERROR(HLOOKUP($B123,$F33:$FS33,1,FALSE),0)=0,0,1)*AJ$62</f>
        <v>0</v>
      </c>
      <c r="AK123" s="450">
        <f>IF(IFERROR(HLOOKUP($B123,$F34:$FS34,1,FALSE),0)=0,0,1)*AK$62</f>
        <v>0</v>
      </c>
      <c r="AL123" s="450">
        <f>IF(IFERROR(HLOOKUP($B123,$F35:$FS35,1,FALSE),0)=0,0,1)*AL$62</f>
        <v>0</v>
      </c>
      <c r="AM123" s="450">
        <f>IF(IFERROR(HLOOKUP($B123,$F36:$FS36,1,FALSE),0)=0,0,1)*AM$62</f>
        <v>0</v>
      </c>
      <c r="AN123" s="450">
        <f>IF(IFERROR(HLOOKUP($B123,$F37:$FS37,1,FALSE),0)=0,0,1)*AN$62</f>
        <v>0</v>
      </c>
      <c r="AO123" s="450">
        <f>IF(IFERROR(HLOOKUP($B123,$F38:$FS38,1,FALSE),0)=0,0,1)*AO$62</f>
        <v>0</v>
      </c>
      <c r="AP123" s="450">
        <f>IF(IFERROR(HLOOKUP($B123,$F39:$FS39,1,FALSE),0)=0,0,1)*AP$62</f>
        <v>0</v>
      </c>
      <c r="AQ123" s="450">
        <f>IF(IFERROR(HLOOKUP($B123,$F40:$FS40,1,FALSE),0)=0,0,1)*AQ$62</f>
        <v>0</v>
      </c>
      <c r="AR123" s="450">
        <f>IF(IFERROR(HLOOKUP($B123,$F41:$FS41,1,FALSE),0)=0,0,1)*AR$62</f>
        <v>0</v>
      </c>
      <c r="AS123" s="450">
        <f>IF(IFERROR(HLOOKUP($B123,$F42:$FS42,1,FALSE),0)=0,0,1)*AS$62</f>
        <v>0</v>
      </c>
      <c r="AT123" s="450">
        <f>IF(IFERROR(HLOOKUP($B123,$F43:$FS43,1,FALSE),0)=0,0,1)*AT$62</f>
        <v>0</v>
      </c>
      <c r="AU123" s="450">
        <f>IF(IFERROR(HLOOKUP($B123,$F44:$FS44,1,FALSE),0)=0,0,1)*AU$62</f>
        <v>0</v>
      </c>
      <c r="AV123" s="450">
        <f>IF(IFERROR(HLOOKUP($B123,$F45:$FS45,1,FALSE),0)=0,0,1)*AV$62</f>
        <v>0</v>
      </c>
      <c r="AW123" s="450">
        <f>IF(IFERROR(HLOOKUP($B123,$F46:$FS46,1,FALSE),0)=0,0,1)*AW$62</f>
        <v>0</v>
      </c>
      <c r="AX123" s="450">
        <f>IF(IFERROR(HLOOKUP($B123,$F47:$FS47,1,FALSE),0)=0,0,1)*AX$62</f>
        <v>0</v>
      </c>
      <c r="AY123" s="450">
        <f>IF(IFERROR(HLOOKUP($B123,$F48:$FS48,1,FALSE),0)=0,0,1)*AY$62</f>
        <v>0</v>
      </c>
      <c r="AZ123" s="450">
        <f>IF(IFERROR(HLOOKUP($B123,$F49:$FS49,1,FALSE),0)=0,0,1)*AZ$62</f>
        <v>0</v>
      </c>
      <c r="BA123" s="450">
        <f>IF(IFERROR(HLOOKUP($B123,$F50:$FS50,1,FALSE),0)=0,0,1)*BA$62</f>
        <v>0</v>
      </c>
      <c r="BB123" s="450">
        <f>IF(IFERROR(HLOOKUP($B123,$F51:$FS51,1,FALSE),0)=0,0,1)*BB$62</f>
        <v>0</v>
      </c>
      <c r="BC123" s="450">
        <f>IF(IFERROR(HLOOKUP($B123,$F52:$FS52,1,FALSE),0)=0,0,1)*BC$62</f>
        <v>0</v>
      </c>
      <c r="BD123" s="450">
        <f>IF(IFERROR(HLOOKUP($B123,$F53:$FS53,1,FALSE),0)=0,0,1)*BD$62</f>
        <v>0</v>
      </c>
      <c r="BE123" s="450">
        <f>IF(IFERROR(HLOOKUP($B123,$F54:$FS54,1,FALSE),0)=0,0,1)*BE$62</f>
        <v>0</v>
      </c>
      <c r="BF123" s="450">
        <f>IF(IFERROR(HLOOKUP($B123,$F55:$FS55,1,FALSE),0)=0,0,1)*BF$62</f>
        <v>0</v>
      </c>
      <c r="BG123" s="450">
        <f>IF(IFERROR(HLOOKUP($B123,$F56:$FS56,1,FALSE),0)=0,0,1)*BG$62</f>
        <v>0</v>
      </c>
      <c r="BH123" s="450">
        <f>IF(IFERROR(HLOOKUP($B123,$F57:$FS57,1,FALSE),0)=0,0,1)*BH$62</f>
        <v>0</v>
      </c>
      <c r="BI123" s="450">
        <f>IF(IFERROR(HLOOKUP($B123,$F58:$FS58,1,FALSE),0)=0,0,1)*BI$62</f>
        <v>0</v>
      </c>
    </row>
    <row r="124" spans="1:61" ht="13">
      <c r="A124" s="609">
        <v>8</v>
      </c>
      <c r="B124" s="619" t="s">
        <v>700</v>
      </c>
      <c r="C124">
        <f t="shared" ca="1" si="0"/>
        <v>1.18</v>
      </c>
      <c r="D124">
        <f t="shared" si="1"/>
        <v>2</v>
      </c>
      <c r="E124" s="450">
        <f>IF(IFERROR(HLOOKUP($B124,$F2:$FS2,1,FALSE),0)=0,0,1)*E$62</f>
        <v>0</v>
      </c>
      <c r="F124" s="450">
        <f>IF(IFERROR(HLOOKUP($B124,$F3:$FS3,1,FALSE),0)=0,0,1)*F$62</f>
        <v>0.18</v>
      </c>
      <c r="G124" s="450">
        <f>IF(IFERROR(HLOOKUP($B124,$F4:$FS4,1,FALSE),0)=0,0,1)*G$62</f>
        <v>1</v>
      </c>
      <c r="H124" s="450">
        <f>IF(IFERROR(HLOOKUP($B124,$F5:$FS5,1,FALSE),0)=0,0,1)*H$62</f>
        <v>0</v>
      </c>
      <c r="I124" s="450">
        <f ca="1">IF(IFERROR(HLOOKUP($B124,$F6:$FS6,1,FALSE),0)=0,0,1)*I$62</f>
        <v>0</v>
      </c>
      <c r="J124" s="450">
        <f>IF(IFERROR(HLOOKUP($B124,$F7:$FS7,1,FALSE),0)=0,0,1)*J$62</f>
        <v>0</v>
      </c>
      <c r="K124" s="450">
        <f>IF(IFERROR(HLOOKUP($B124,$F8:$FS8,1,FALSE),0)=0,0,1)*K$62</f>
        <v>0</v>
      </c>
      <c r="L124" s="450">
        <f>IF(IFERROR(HLOOKUP($B124,$F9:$FS9,1,FALSE),0)=0,0,1)*L$62</f>
        <v>0</v>
      </c>
      <c r="M124" s="450">
        <f>IF(IFERROR(HLOOKUP($B124,$F10:$FS10,1,FALSE),0)=0,0,1)*M$62</f>
        <v>0</v>
      </c>
      <c r="N124" s="450">
        <f>IF(IFERROR(HLOOKUP($B124,$F11:$FS11,1,FALSE),0)=0,0,1)*N$62</f>
        <v>0</v>
      </c>
      <c r="O124" s="450">
        <f>IF(IFERROR(HLOOKUP($B124,$F12:$FS12,1,FALSE),0)=0,0,1)*O$62</f>
        <v>0</v>
      </c>
      <c r="P124" s="450">
        <f>IF(IFERROR(HLOOKUP($B124,$F13:$FS13,1,FALSE),0)=0,0,1)*P$62</f>
        <v>0</v>
      </c>
      <c r="Q124" s="450">
        <f>IF(IFERROR(HLOOKUP($B124,$F14:$FS14,1,FALSE),0)=0,0,1)*Q$62</f>
        <v>0</v>
      </c>
      <c r="R124" s="450">
        <f>IF(IFERROR(HLOOKUP($B124,$F15:$FS15,1,FALSE),0)=0,0,1)*R$62</f>
        <v>0</v>
      </c>
      <c r="S124" s="450">
        <f>IF(IFERROR(HLOOKUP($B124,$F16:$FS16,1,FALSE),0)=0,0,1)*S$62</f>
        <v>0</v>
      </c>
      <c r="T124" s="450">
        <f>IF(IFERROR(HLOOKUP($B124,$F17:$FS17,1,FALSE),0)=0,0,1)*T$62</f>
        <v>0</v>
      </c>
      <c r="U124" s="450">
        <f>IF(IFERROR(HLOOKUP($B124,$F18:$FS18,1,FALSE),0)=0,0,1)*U$62</f>
        <v>0</v>
      </c>
      <c r="V124" s="450">
        <f>IF(IFERROR(HLOOKUP($B124,$F19:$FS19,1,FALSE),0)=0,0,1)*V$62</f>
        <v>0</v>
      </c>
      <c r="W124" s="450">
        <f>IF(IFERROR(HLOOKUP($B124,$F20:$FS20,1,FALSE),0)=0,0,1)*W$62</f>
        <v>0</v>
      </c>
      <c r="X124" s="450">
        <f>IF(IFERROR(HLOOKUP($B124,$F21:$FS21,1,FALSE),0)=0,0,1)*X$62</f>
        <v>0</v>
      </c>
      <c r="Y124" s="450">
        <f>IF(IFERROR(HLOOKUP($B124,$F22:$FS22,1,FALSE),0)=0,0,1)*Y$62</f>
        <v>0</v>
      </c>
      <c r="Z124" s="450">
        <f>IF(IFERROR(HLOOKUP($B124,$F23:$FS23,1,FALSE),0)=0,0,1)*Z$62</f>
        <v>0</v>
      </c>
      <c r="AA124" s="450">
        <f>IF(IFERROR(HLOOKUP($B124,$F24:$FS24,1,FALSE),0)=0,0,1)*AA$62</f>
        <v>0</v>
      </c>
      <c r="AB124" s="450">
        <f>IF(IFERROR(HLOOKUP($B124,$F25:$FS25,1,FALSE),0)=0,0,1)*AB$62</f>
        <v>0</v>
      </c>
      <c r="AC124" s="450">
        <f>IF(IFERROR(HLOOKUP($B124,$F26:$FS26,1,FALSE),0)=0,0,1)*AC$62</f>
        <v>0</v>
      </c>
      <c r="AD124" s="450">
        <f>IF(IFERROR(HLOOKUP($B124,$F27:$FS27,1,FALSE),0)=0,0,1)*AD$62</f>
        <v>0</v>
      </c>
      <c r="AE124" s="450">
        <f>IF(IFERROR(HLOOKUP($B124,$F28:$FS28,1,FALSE),0)=0,0,1)*AE$62</f>
        <v>0</v>
      </c>
      <c r="AF124" s="450">
        <f>IF(IFERROR(HLOOKUP($B124,$F29:$FS29,1,FALSE),0)=0,0,1)*AF$62</f>
        <v>0</v>
      </c>
      <c r="AG124" s="450">
        <f>IF(IFERROR(HLOOKUP($B124,$F30:$FS30,1,FALSE),0)=0,0,1)*AG$62</f>
        <v>0</v>
      </c>
      <c r="AH124" s="450">
        <f>IF(IFERROR(HLOOKUP($B124,$F31:$FS31,1,FALSE),0)=0,0,1)*AH$62</f>
        <v>0</v>
      </c>
      <c r="AI124" s="450">
        <f>IF(IFERROR(HLOOKUP($B124,$F32:$FS32,1,FALSE),0)=0,0,1)*AI$62</f>
        <v>0</v>
      </c>
      <c r="AJ124" s="450">
        <f>IF(IFERROR(HLOOKUP($B124,$F33:$FS33,1,FALSE),0)=0,0,1)*AJ$62</f>
        <v>0</v>
      </c>
      <c r="AK124" s="450">
        <f>IF(IFERROR(HLOOKUP($B124,$F34:$FS34,1,FALSE),0)=0,0,1)*AK$62</f>
        <v>0</v>
      </c>
      <c r="AL124" s="450">
        <f>IF(IFERROR(HLOOKUP($B124,$F35:$FS35,1,FALSE),0)=0,0,1)*AL$62</f>
        <v>0</v>
      </c>
      <c r="AM124" s="450">
        <f>IF(IFERROR(HLOOKUP($B124,$F36:$FS36,1,FALSE),0)=0,0,1)*AM$62</f>
        <v>0</v>
      </c>
      <c r="AN124" s="450">
        <f>IF(IFERROR(HLOOKUP($B124,$F37:$FS37,1,FALSE),0)=0,0,1)*AN$62</f>
        <v>0</v>
      </c>
      <c r="AO124" s="450">
        <f>IF(IFERROR(HLOOKUP($B124,$F38:$FS38,1,FALSE),0)=0,0,1)*AO$62</f>
        <v>0</v>
      </c>
      <c r="AP124" s="450">
        <f>IF(IFERROR(HLOOKUP($B124,$F39:$FS39,1,FALSE),0)=0,0,1)*AP$62</f>
        <v>0</v>
      </c>
      <c r="AQ124" s="450">
        <f>IF(IFERROR(HLOOKUP($B124,$F40:$FS40,1,FALSE),0)=0,0,1)*AQ$62</f>
        <v>0</v>
      </c>
      <c r="AR124" s="450">
        <f>IF(IFERROR(HLOOKUP($B124,$F41:$FS41,1,FALSE),0)=0,0,1)*AR$62</f>
        <v>0</v>
      </c>
      <c r="AS124" s="450">
        <f>IF(IFERROR(HLOOKUP($B124,$F42:$FS42,1,FALSE),0)=0,0,1)*AS$62</f>
        <v>0</v>
      </c>
      <c r="AT124" s="450">
        <f>IF(IFERROR(HLOOKUP($B124,$F43:$FS43,1,FALSE),0)=0,0,1)*AT$62</f>
        <v>0</v>
      </c>
      <c r="AU124" s="450">
        <f>IF(IFERROR(HLOOKUP($B124,$F44:$FS44,1,FALSE),0)=0,0,1)*AU$62</f>
        <v>0</v>
      </c>
      <c r="AV124" s="450">
        <f>IF(IFERROR(HLOOKUP($B124,$F45:$FS45,1,FALSE),0)=0,0,1)*AV$62</f>
        <v>0</v>
      </c>
      <c r="AW124" s="450">
        <f>IF(IFERROR(HLOOKUP($B124,$F46:$FS46,1,FALSE),0)=0,0,1)*AW$62</f>
        <v>0</v>
      </c>
      <c r="AX124" s="450">
        <f>IF(IFERROR(HLOOKUP($B124,$F47:$FS47,1,FALSE),0)=0,0,1)*AX$62</f>
        <v>0</v>
      </c>
      <c r="AY124" s="450">
        <f>IF(IFERROR(HLOOKUP($B124,$F48:$FS48,1,FALSE),0)=0,0,1)*AY$62</f>
        <v>0</v>
      </c>
      <c r="AZ124" s="450">
        <f>IF(IFERROR(HLOOKUP($B124,$F49:$FS49,1,FALSE),0)=0,0,1)*AZ$62</f>
        <v>0</v>
      </c>
      <c r="BA124" s="450">
        <f>IF(IFERROR(HLOOKUP($B124,$F50:$FS50,1,FALSE),0)=0,0,1)*BA$62</f>
        <v>0</v>
      </c>
      <c r="BB124" s="450">
        <f>IF(IFERROR(HLOOKUP($B124,$F51:$FS51,1,FALSE),0)=0,0,1)*BB$62</f>
        <v>0</v>
      </c>
      <c r="BC124" s="450">
        <f>IF(IFERROR(HLOOKUP($B124,$F52:$FS52,1,FALSE),0)=0,0,1)*BC$62</f>
        <v>0</v>
      </c>
      <c r="BD124" s="450">
        <f>IF(IFERROR(HLOOKUP($B124,$F53:$FS53,1,FALSE),0)=0,0,1)*BD$62</f>
        <v>0</v>
      </c>
      <c r="BE124" s="450">
        <f>IF(IFERROR(HLOOKUP($B124,$F54:$FS54,1,FALSE),0)=0,0,1)*BE$62</f>
        <v>0</v>
      </c>
      <c r="BF124" s="450">
        <f>IF(IFERROR(HLOOKUP($B124,$F55:$FS55,1,FALSE),0)=0,0,1)*BF$62</f>
        <v>0</v>
      </c>
      <c r="BG124" s="450">
        <f>IF(IFERROR(HLOOKUP($B124,$F56:$FS56,1,FALSE),0)=0,0,1)*BG$62</f>
        <v>0</v>
      </c>
      <c r="BH124" s="450">
        <f>IF(IFERROR(HLOOKUP($B124,$F57:$FS57,1,FALSE),0)=0,0,1)*BH$62</f>
        <v>0</v>
      </c>
      <c r="BI124" s="450">
        <f>IF(IFERROR(HLOOKUP($B124,$F58:$FS58,1,FALSE),0)=0,0,1)*BI$62</f>
        <v>0</v>
      </c>
    </row>
    <row r="125" spans="1:61" ht="13">
      <c r="A125" s="609">
        <v>8</v>
      </c>
      <c r="B125" s="619" t="s">
        <v>701</v>
      </c>
      <c r="C125">
        <f t="shared" ca="1" si="0"/>
        <v>1.18</v>
      </c>
      <c r="D125">
        <f t="shared" si="1"/>
        <v>2</v>
      </c>
      <c r="E125" s="450">
        <f>IF(IFERROR(HLOOKUP($B125,$F2:$FS2,1,FALSE),0)=0,0,1)*E$62</f>
        <v>0</v>
      </c>
      <c r="F125" s="450">
        <f>IF(IFERROR(HLOOKUP($B125,$F3:$FS3,1,FALSE),0)=0,0,1)*F$62</f>
        <v>0.18</v>
      </c>
      <c r="G125" s="450">
        <f>IF(IFERROR(HLOOKUP($B125,$F4:$FS4,1,FALSE),0)=0,0,1)*G$62</f>
        <v>1</v>
      </c>
      <c r="H125" s="450">
        <f>IF(IFERROR(HLOOKUP($B125,$F5:$FS5,1,FALSE),0)=0,0,1)*H$62</f>
        <v>0</v>
      </c>
      <c r="I125" s="450">
        <f ca="1">IF(IFERROR(HLOOKUP($B125,$F6:$FS6,1,FALSE),0)=0,0,1)*I$62</f>
        <v>0</v>
      </c>
      <c r="J125" s="450">
        <f>IF(IFERROR(HLOOKUP($B125,$F7:$FS7,1,FALSE),0)=0,0,1)*J$62</f>
        <v>0</v>
      </c>
      <c r="K125" s="450">
        <f>IF(IFERROR(HLOOKUP($B125,$F8:$FS8,1,FALSE),0)=0,0,1)*K$62</f>
        <v>0</v>
      </c>
      <c r="L125" s="450">
        <f>IF(IFERROR(HLOOKUP($B125,$F9:$FS9,1,FALSE),0)=0,0,1)*L$62</f>
        <v>0</v>
      </c>
      <c r="M125" s="450">
        <f>IF(IFERROR(HLOOKUP($B125,$F10:$FS10,1,FALSE),0)=0,0,1)*M$62</f>
        <v>0</v>
      </c>
      <c r="N125" s="450">
        <f>IF(IFERROR(HLOOKUP($B125,$F11:$FS11,1,FALSE),0)=0,0,1)*N$62</f>
        <v>0</v>
      </c>
      <c r="O125" s="450">
        <f>IF(IFERROR(HLOOKUP($B125,$F12:$FS12,1,FALSE),0)=0,0,1)*O$62</f>
        <v>0</v>
      </c>
      <c r="P125" s="450">
        <f>IF(IFERROR(HLOOKUP($B125,$F13:$FS13,1,FALSE),0)=0,0,1)*P$62</f>
        <v>0</v>
      </c>
      <c r="Q125" s="450">
        <f>IF(IFERROR(HLOOKUP($B125,$F14:$FS14,1,FALSE),0)=0,0,1)*Q$62</f>
        <v>0</v>
      </c>
      <c r="R125" s="450">
        <f>IF(IFERROR(HLOOKUP($B125,$F15:$FS15,1,FALSE),0)=0,0,1)*R$62</f>
        <v>0</v>
      </c>
      <c r="S125" s="450">
        <f>IF(IFERROR(HLOOKUP($B125,$F16:$FS16,1,FALSE),0)=0,0,1)*S$62</f>
        <v>0</v>
      </c>
      <c r="T125" s="450">
        <f>IF(IFERROR(HLOOKUP($B125,$F17:$FS17,1,FALSE),0)=0,0,1)*T$62</f>
        <v>0</v>
      </c>
      <c r="U125" s="450">
        <f>IF(IFERROR(HLOOKUP($B125,$F18:$FS18,1,FALSE),0)=0,0,1)*U$62</f>
        <v>0</v>
      </c>
      <c r="V125" s="450">
        <f>IF(IFERROR(HLOOKUP($B125,$F19:$FS19,1,FALSE),0)=0,0,1)*V$62</f>
        <v>0</v>
      </c>
      <c r="W125" s="450">
        <f>IF(IFERROR(HLOOKUP($B125,$F20:$FS20,1,FALSE),0)=0,0,1)*W$62</f>
        <v>0</v>
      </c>
      <c r="X125" s="450">
        <f>IF(IFERROR(HLOOKUP($B125,$F21:$FS21,1,FALSE),0)=0,0,1)*X$62</f>
        <v>0</v>
      </c>
      <c r="Y125" s="450">
        <f>IF(IFERROR(HLOOKUP($B125,$F22:$FS22,1,FALSE),0)=0,0,1)*Y$62</f>
        <v>0</v>
      </c>
      <c r="Z125" s="450">
        <f>IF(IFERROR(HLOOKUP($B125,$F23:$FS23,1,FALSE),0)=0,0,1)*Z$62</f>
        <v>0</v>
      </c>
      <c r="AA125" s="450">
        <f>IF(IFERROR(HLOOKUP($B125,$F24:$FS24,1,FALSE),0)=0,0,1)*AA$62</f>
        <v>0</v>
      </c>
      <c r="AB125" s="450">
        <f>IF(IFERROR(HLOOKUP($B125,$F25:$FS25,1,FALSE),0)=0,0,1)*AB$62</f>
        <v>0</v>
      </c>
      <c r="AC125" s="450">
        <f>IF(IFERROR(HLOOKUP($B125,$F26:$FS26,1,FALSE),0)=0,0,1)*AC$62</f>
        <v>0</v>
      </c>
      <c r="AD125" s="450">
        <f>IF(IFERROR(HLOOKUP($B125,$F27:$FS27,1,FALSE),0)=0,0,1)*AD$62</f>
        <v>0</v>
      </c>
      <c r="AE125" s="450">
        <f>IF(IFERROR(HLOOKUP($B125,$F28:$FS28,1,FALSE),0)=0,0,1)*AE$62</f>
        <v>0</v>
      </c>
      <c r="AF125" s="450">
        <f>IF(IFERROR(HLOOKUP($B125,$F29:$FS29,1,FALSE),0)=0,0,1)*AF$62</f>
        <v>0</v>
      </c>
      <c r="AG125" s="450">
        <f>IF(IFERROR(HLOOKUP($B125,$F30:$FS30,1,FALSE),0)=0,0,1)*AG$62</f>
        <v>0</v>
      </c>
      <c r="AH125" s="450">
        <f>IF(IFERROR(HLOOKUP($B125,$F31:$FS31,1,FALSE),0)=0,0,1)*AH$62</f>
        <v>0</v>
      </c>
      <c r="AI125" s="450">
        <f>IF(IFERROR(HLOOKUP($B125,$F32:$FS32,1,FALSE),0)=0,0,1)*AI$62</f>
        <v>0</v>
      </c>
      <c r="AJ125" s="450">
        <f>IF(IFERROR(HLOOKUP($B125,$F33:$FS33,1,FALSE),0)=0,0,1)*AJ$62</f>
        <v>0</v>
      </c>
      <c r="AK125" s="450">
        <f>IF(IFERROR(HLOOKUP($B125,$F34:$FS34,1,FALSE),0)=0,0,1)*AK$62</f>
        <v>0</v>
      </c>
      <c r="AL125" s="450">
        <f>IF(IFERROR(HLOOKUP($B125,$F35:$FS35,1,FALSE),0)=0,0,1)*AL$62</f>
        <v>0</v>
      </c>
      <c r="AM125" s="450">
        <f>IF(IFERROR(HLOOKUP($B125,$F36:$FS36,1,FALSE),0)=0,0,1)*AM$62</f>
        <v>0</v>
      </c>
      <c r="AN125" s="450">
        <f>IF(IFERROR(HLOOKUP($B125,$F37:$FS37,1,FALSE),0)=0,0,1)*AN$62</f>
        <v>0</v>
      </c>
      <c r="AO125" s="450">
        <f>IF(IFERROR(HLOOKUP($B125,$F38:$FS38,1,FALSE),0)=0,0,1)*AO$62</f>
        <v>0</v>
      </c>
      <c r="AP125" s="450">
        <f>IF(IFERROR(HLOOKUP($B125,$F39:$FS39,1,FALSE),0)=0,0,1)*AP$62</f>
        <v>0</v>
      </c>
      <c r="AQ125" s="450">
        <f>IF(IFERROR(HLOOKUP($B125,$F40:$FS40,1,FALSE),0)=0,0,1)*AQ$62</f>
        <v>0</v>
      </c>
      <c r="AR125" s="450">
        <f>IF(IFERROR(HLOOKUP($B125,$F41:$FS41,1,FALSE),0)=0,0,1)*AR$62</f>
        <v>0</v>
      </c>
      <c r="AS125" s="450">
        <f>IF(IFERROR(HLOOKUP($B125,$F42:$FS42,1,FALSE),0)=0,0,1)*AS$62</f>
        <v>0</v>
      </c>
      <c r="AT125" s="450">
        <f>IF(IFERROR(HLOOKUP($B125,$F43:$FS43,1,FALSE),0)=0,0,1)*AT$62</f>
        <v>0</v>
      </c>
      <c r="AU125" s="450">
        <f>IF(IFERROR(HLOOKUP($B125,$F44:$FS44,1,FALSE),0)=0,0,1)*AU$62</f>
        <v>0</v>
      </c>
      <c r="AV125" s="450">
        <f>IF(IFERROR(HLOOKUP($B125,$F45:$FS45,1,FALSE),0)=0,0,1)*AV$62</f>
        <v>0</v>
      </c>
      <c r="AW125" s="450">
        <f>IF(IFERROR(HLOOKUP($B125,$F46:$FS46,1,FALSE),0)=0,0,1)*AW$62</f>
        <v>0</v>
      </c>
      <c r="AX125" s="450">
        <f>IF(IFERROR(HLOOKUP($B125,$F47:$FS47,1,FALSE),0)=0,0,1)*AX$62</f>
        <v>0</v>
      </c>
      <c r="AY125" s="450">
        <f>IF(IFERROR(HLOOKUP($B125,$F48:$FS48,1,FALSE),0)=0,0,1)*AY$62</f>
        <v>0</v>
      </c>
      <c r="AZ125" s="450">
        <f>IF(IFERROR(HLOOKUP($B125,$F49:$FS49,1,FALSE),0)=0,0,1)*AZ$62</f>
        <v>0</v>
      </c>
      <c r="BA125" s="450">
        <f>IF(IFERROR(HLOOKUP($B125,$F50:$FS50,1,FALSE),0)=0,0,1)*BA$62</f>
        <v>0</v>
      </c>
      <c r="BB125" s="450">
        <f>IF(IFERROR(HLOOKUP($B125,$F51:$FS51,1,FALSE),0)=0,0,1)*BB$62</f>
        <v>0</v>
      </c>
      <c r="BC125" s="450">
        <f>IF(IFERROR(HLOOKUP($B125,$F52:$FS52,1,FALSE),0)=0,0,1)*BC$62</f>
        <v>0</v>
      </c>
      <c r="BD125" s="450">
        <f>IF(IFERROR(HLOOKUP($B125,$F53:$FS53,1,FALSE),0)=0,0,1)*BD$62</f>
        <v>0</v>
      </c>
      <c r="BE125" s="450">
        <f>IF(IFERROR(HLOOKUP($B125,$F54:$FS54,1,FALSE),0)=0,0,1)*BE$62</f>
        <v>0</v>
      </c>
      <c r="BF125" s="450">
        <f>IF(IFERROR(HLOOKUP($B125,$F55:$FS55,1,FALSE),0)=0,0,1)*BF$62</f>
        <v>0</v>
      </c>
      <c r="BG125" s="450">
        <f>IF(IFERROR(HLOOKUP($B125,$F56:$FS56,1,FALSE),0)=0,0,1)*BG$62</f>
        <v>0</v>
      </c>
      <c r="BH125" s="450">
        <f>IF(IFERROR(HLOOKUP($B125,$F57:$FS57,1,FALSE),0)=0,0,1)*BH$62</f>
        <v>0</v>
      </c>
      <c r="BI125" s="450">
        <f>IF(IFERROR(HLOOKUP($B125,$F58:$FS58,1,FALSE),0)=0,0,1)*BI$62</f>
        <v>0</v>
      </c>
    </row>
    <row r="126" spans="1:61" ht="13">
      <c r="A126" s="609">
        <v>8</v>
      </c>
      <c r="B126" s="619" t="s">
        <v>702</v>
      </c>
      <c r="C126">
        <f t="shared" ca="1" si="0"/>
        <v>1.18</v>
      </c>
      <c r="D126">
        <f t="shared" si="1"/>
        <v>2</v>
      </c>
      <c r="E126" s="450">
        <f>IF(IFERROR(HLOOKUP($B126,$F2:$FS2,1,FALSE),0)=0,0,1)*E$62</f>
        <v>0</v>
      </c>
      <c r="F126" s="450">
        <f>IF(IFERROR(HLOOKUP($B126,$F3:$FS3,1,FALSE),0)=0,0,1)*F$62</f>
        <v>0.18</v>
      </c>
      <c r="G126" s="450">
        <f>IF(IFERROR(HLOOKUP($B126,$F4:$FS4,1,FALSE),0)=0,0,1)*G$62</f>
        <v>1</v>
      </c>
      <c r="H126" s="450">
        <f>IF(IFERROR(HLOOKUP($B126,$F5:$FS5,1,FALSE),0)=0,0,1)*H$62</f>
        <v>0</v>
      </c>
      <c r="I126" s="450">
        <f ca="1">IF(IFERROR(HLOOKUP($B126,$F6:$FS6,1,FALSE),0)=0,0,1)*I$62</f>
        <v>0</v>
      </c>
      <c r="J126" s="450">
        <f>IF(IFERROR(HLOOKUP($B126,$F7:$FS7,1,FALSE),0)=0,0,1)*J$62</f>
        <v>0</v>
      </c>
      <c r="K126" s="450">
        <f>IF(IFERROR(HLOOKUP($B126,$F8:$FS8,1,FALSE),0)=0,0,1)*K$62</f>
        <v>0</v>
      </c>
      <c r="L126" s="450">
        <f>IF(IFERROR(HLOOKUP($B126,$F9:$FS9,1,FALSE),0)=0,0,1)*L$62</f>
        <v>0</v>
      </c>
      <c r="M126" s="450">
        <f>IF(IFERROR(HLOOKUP($B126,$F10:$FS10,1,FALSE),0)=0,0,1)*M$62</f>
        <v>0</v>
      </c>
      <c r="N126" s="450">
        <f>IF(IFERROR(HLOOKUP($B126,$F11:$FS11,1,FALSE),0)=0,0,1)*N$62</f>
        <v>0</v>
      </c>
      <c r="O126" s="450">
        <f>IF(IFERROR(HLOOKUP($B126,$F12:$FS12,1,FALSE),0)=0,0,1)*O$62</f>
        <v>0</v>
      </c>
      <c r="P126" s="450">
        <f>IF(IFERROR(HLOOKUP($B126,$F13:$FS13,1,FALSE),0)=0,0,1)*P$62</f>
        <v>0</v>
      </c>
      <c r="Q126" s="450">
        <f>IF(IFERROR(HLOOKUP($B126,$F14:$FS14,1,FALSE),0)=0,0,1)*Q$62</f>
        <v>0</v>
      </c>
      <c r="R126" s="450">
        <f>IF(IFERROR(HLOOKUP($B126,$F15:$FS15,1,FALSE),0)=0,0,1)*R$62</f>
        <v>0</v>
      </c>
      <c r="S126" s="450">
        <f>IF(IFERROR(HLOOKUP($B126,$F16:$FS16,1,FALSE),0)=0,0,1)*S$62</f>
        <v>0</v>
      </c>
      <c r="T126" s="450">
        <f>IF(IFERROR(HLOOKUP($B126,$F17:$FS17,1,FALSE),0)=0,0,1)*T$62</f>
        <v>0</v>
      </c>
      <c r="U126" s="450">
        <f>IF(IFERROR(HLOOKUP($B126,$F18:$FS18,1,FALSE),0)=0,0,1)*U$62</f>
        <v>0</v>
      </c>
      <c r="V126" s="450">
        <f>IF(IFERROR(HLOOKUP($B126,$F19:$FS19,1,FALSE),0)=0,0,1)*V$62</f>
        <v>0</v>
      </c>
      <c r="W126" s="450">
        <f>IF(IFERROR(HLOOKUP($B126,$F20:$FS20,1,FALSE),0)=0,0,1)*W$62</f>
        <v>0</v>
      </c>
      <c r="X126" s="450">
        <f>IF(IFERROR(HLOOKUP($B126,$F21:$FS21,1,FALSE),0)=0,0,1)*X$62</f>
        <v>0</v>
      </c>
      <c r="Y126" s="450">
        <f>IF(IFERROR(HLOOKUP($B126,$F22:$FS22,1,FALSE),0)=0,0,1)*Y$62</f>
        <v>0</v>
      </c>
      <c r="Z126" s="450">
        <f>IF(IFERROR(HLOOKUP($B126,$F23:$FS23,1,FALSE),0)=0,0,1)*Z$62</f>
        <v>0</v>
      </c>
      <c r="AA126" s="450">
        <f>IF(IFERROR(HLOOKUP($B126,$F24:$FS24,1,FALSE),0)=0,0,1)*AA$62</f>
        <v>0</v>
      </c>
      <c r="AB126" s="450">
        <f>IF(IFERROR(HLOOKUP($B126,$F25:$FS25,1,FALSE),0)=0,0,1)*AB$62</f>
        <v>0</v>
      </c>
      <c r="AC126" s="450">
        <f>IF(IFERROR(HLOOKUP($B126,$F26:$FS26,1,FALSE),0)=0,0,1)*AC$62</f>
        <v>0</v>
      </c>
      <c r="AD126" s="450">
        <f>IF(IFERROR(HLOOKUP($B126,$F27:$FS27,1,FALSE),0)=0,0,1)*AD$62</f>
        <v>0</v>
      </c>
      <c r="AE126" s="450">
        <f>IF(IFERROR(HLOOKUP($B126,$F28:$FS28,1,FALSE),0)=0,0,1)*AE$62</f>
        <v>0</v>
      </c>
      <c r="AF126" s="450">
        <f>IF(IFERROR(HLOOKUP($B126,$F29:$FS29,1,FALSE),0)=0,0,1)*AF$62</f>
        <v>0</v>
      </c>
      <c r="AG126" s="450">
        <f>IF(IFERROR(HLOOKUP($B126,$F30:$FS30,1,FALSE),0)=0,0,1)*AG$62</f>
        <v>0</v>
      </c>
      <c r="AH126" s="450">
        <f>IF(IFERROR(HLOOKUP($B126,$F31:$FS31,1,FALSE),0)=0,0,1)*AH$62</f>
        <v>0</v>
      </c>
      <c r="AI126" s="450">
        <f>IF(IFERROR(HLOOKUP($B126,$F32:$FS32,1,FALSE),0)=0,0,1)*AI$62</f>
        <v>0</v>
      </c>
      <c r="AJ126" s="450">
        <f>IF(IFERROR(HLOOKUP($B126,$F33:$FS33,1,FALSE),0)=0,0,1)*AJ$62</f>
        <v>0</v>
      </c>
      <c r="AK126" s="450">
        <f>IF(IFERROR(HLOOKUP($B126,$F34:$FS34,1,FALSE),0)=0,0,1)*AK$62</f>
        <v>0</v>
      </c>
      <c r="AL126" s="450">
        <f>IF(IFERROR(HLOOKUP($B126,$F35:$FS35,1,FALSE),0)=0,0,1)*AL$62</f>
        <v>0</v>
      </c>
      <c r="AM126" s="450">
        <f>IF(IFERROR(HLOOKUP($B126,$F36:$FS36,1,FALSE),0)=0,0,1)*AM$62</f>
        <v>0</v>
      </c>
      <c r="AN126" s="450">
        <f>IF(IFERROR(HLOOKUP($B126,$F37:$FS37,1,FALSE),0)=0,0,1)*AN$62</f>
        <v>0</v>
      </c>
      <c r="AO126" s="450">
        <f>IF(IFERROR(HLOOKUP($B126,$F38:$FS38,1,FALSE),0)=0,0,1)*AO$62</f>
        <v>0</v>
      </c>
      <c r="AP126" s="450">
        <f>IF(IFERROR(HLOOKUP($B126,$F39:$FS39,1,FALSE),0)=0,0,1)*AP$62</f>
        <v>0</v>
      </c>
      <c r="AQ126" s="450">
        <f>IF(IFERROR(HLOOKUP($B126,$F40:$FS40,1,FALSE),0)=0,0,1)*AQ$62</f>
        <v>0</v>
      </c>
      <c r="AR126" s="450">
        <f>IF(IFERROR(HLOOKUP($B126,$F41:$FS41,1,FALSE),0)=0,0,1)*AR$62</f>
        <v>0</v>
      </c>
      <c r="AS126" s="450">
        <f>IF(IFERROR(HLOOKUP($B126,$F42:$FS42,1,FALSE),0)=0,0,1)*AS$62</f>
        <v>0</v>
      </c>
      <c r="AT126" s="450">
        <f>IF(IFERROR(HLOOKUP($B126,$F43:$FS43,1,FALSE),0)=0,0,1)*AT$62</f>
        <v>0</v>
      </c>
      <c r="AU126" s="450">
        <f>IF(IFERROR(HLOOKUP($B126,$F44:$FS44,1,FALSE),0)=0,0,1)*AU$62</f>
        <v>0</v>
      </c>
      <c r="AV126" s="450">
        <f>IF(IFERROR(HLOOKUP($B126,$F45:$FS45,1,FALSE),0)=0,0,1)*AV$62</f>
        <v>0</v>
      </c>
      <c r="AW126" s="450">
        <f>IF(IFERROR(HLOOKUP($B126,$F46:$FS46,1,FALSE),0)=0,0,1)*AW$62</f>
        <v>0</v>
      </c>
      <c r="AX126" s="450">
        <f>IF(IFERROR(HLOOKUP($B126,$F47:$FS47,1,FALSE),0)=0,0,1)*AX$62</f>
        <v>0</v>
      </c>
      <c r="AY126" s="450">
        <f>IF(IFERROR(HLOOKUP($B126,$F48:$FS48,1,FALSE),0)=0,0,1)*AY$62</f>
        <v>0</v>
      </c>
      <c r="AZ126" s="450">
        <f>IF(IFERROR(HLOOKUP($B126,$F49:$FS49,1,FALSE),0)=0,0,1)*AZ$62</f>
        <v>0</v>
      </c>
      <c r="BA126" s="450">
        <f>IF(IFERROR(HLOOKUP($B126,$F50:$FS50,1,FALSE),0)=0,0,1)*BA$62</f>
        <v>0</v>
      </c>
      <c r="BB126" s="450">
        <f>IF(IFERROR(HLOOKUP($B126,$F51:$FS51,1,FALSE),0)=0,0,1)*BB$62</f>
        <v>0</v>
      </c>
      <c r="BC126" s="450">
        <f>IF(IFERROR(HLOOKUP($B126,$F52:$FS52,1,FALSE),0)=0,0,1)*BC$62</f>
        <v>0</v>
      </c>
      <c r="BD126" s="450">
        <f>IF(IFERROR(HLOOKUP($B126,$F53:$FS53,1,FALSE),0)=0,0,1)*BD$62</f>
        <v>0</v>
      </c>
      <c r="BE126" s="450">
        <f>IF(IFERROR(HLOOKUP($B126,$F54:$FS54,1,FALSE),0)=0,0,1)*BE$62</f>
        <v>0</v>
      </c>
      <c r="BF126" s="450">
        <f>IF(IFERROR(HLOOKUP($B126,$F55:$FS55,1,FALSE),0)=0,0,1)*BF$62</f>
        <v>0</v>
      </c>
      <c r="BG126" s="450">
        <f>IF(IFERROR(HLOOKUP($B126,$F56:$FS56,1,FALSE),0)=0,0,1)*BG$62</f>
        <v>0</v>
      </c>
      <c r="BH126" s="450">
        <f>IF(IFERROR(HLOOKUP($B126,$F57:$FS57,1,FALSE),0)=0,0,1)*BH$62</f>
        <v>0</v>
      </c>
      <c r="BI126" s="450">
        <f>IF(IFERROR(HLOOKUP($B126,$F58:$FS58,1,FALSE),0)=0,0,1)*BI$62</f>
        <v>0</v>
      </c>
    </row>
    <row r="127" spans="1:61" ht="13">
      <c r="A127" s="609">
        <v>8</v>
      </c>
      <c r="B127" s="619" t="s">
        <v>703</v>
      </c>
      <c r="C127">
        <f t="shared" ca="1" si="0"/>
        <v>1.18</v>
      </c>
      <c r="D127">
        <f t="shared" si="1"/>
        <v>2</v>
      </c>
      <c r="E127" s="450">
        <f>IF(IFERROR(HLOOKUP($B127,$F2:$FS2,1,FALSE),0)=0,0,1)*E$62</f>
        <v>0</v>
      </c>
      <c r="F127" s="450">
        <f>IF(IFERROR(HLOOKUP($B127,$F3:$FS3,1,FALSE),0)=0,0,1)*F$62</f>
        <v>0.18</v>
      </c>
      <c r="G127" s="450">
        <f>IF(IFERROR(HLOOKUP($B127,$F4:$FS4,1,FALSE),0)=0,0,1)*G$62</f>
        <v>1</v>
      </c>
      <c r="H127" s="450">
        <f>IF(IFERROR(HLOOKUP($B127,$F5:$FS5,1,FALSE),0)=0,0,1)*H$62</f>
        <v>0</v>
      </c>
      <c r="I127" s="450">
        <f ca="1">IF(IFERROR(HLOOKUP($B127,$F6:$FS6,1,FALSE),0)=0,0,1)*I$62</f>
        <v>0</v>
      </c>
      <c r="J127" s="450">
        <f>IF(IFERROR(HLOOKUP($B127,$F7:$FS7,1,FALSE),0)=0,0,1)*J$62</f>
        <v>0</v>
      </c>
      <c r="K127" s="450">
        <f>IF(IFERROR(HLOOKUP($B127,$F8:$FS8,1,FALSE),0)=0,0,1)*K$62</f>
        <v>0</v>
      </c>
      <c r="L127" s="450">
        <f>IF(IFERROR(HLOOKUP($B127,$F9:$FS9,1,FALSE),0)=0,0,1)*L$62</f>
        <v>0</v>
      </c>
      <c r="M127" s="450">
        <f>IF(IFERROR(HLOOKUP($B127,$F10:$FS10,1,FALSE),0)=0,0,1)*M$62</f>
        <v>0</v>
      </c>
      <c r="N127" s="450">
        <f>IF(IFERROR(HLOOKUP($B127,$F11:$FS11,1,FALSE),0)=0,0,1)*N$62</f>
        <v>0</v>
      </c>
      <c r="O127" s="450">
        <f>IF(IFERROR(HLOOKUP($B127,$F12:$FS12,1,FALSE),0)=0,0,1)*O$62</f>
        <v>0</v>
      </c>
      <c r="P127" s="450">
        <f>IF(IFERROR(HLOOKUP($B127,$F13:$FS13,1,FALSE),0)=0,0,1)*P$62</f>
        <v>0</v>
      </c>
      <c r="Q127" s="450">
        <f>IF(IFERROR(HLOOKUP($B127,$F14:$FS14,1,FALSE),0)=0,0,1)*Q$62</f>
        <v>0</v>
      </c>
      <c r="R127" s="450">
        <f>IF(IFERROR(HLOOKUP($B127,$F15:$FS15,1,FALSE),0)=0,0,1)*R$62</f>
        <v>0</v>
      </c>
      <c r="S127" s="450">
        <f>IF(IFERROR(HLOOKUP($B127,$F16:$FS16,1,FALSE),0)=0,0,1)*S$62</f>
        <v>0</v>
      </c>
      <c r="T127" s="450">
        <f>IF(IFERROR(HLOOKUP($B127,$F17:$FS17,1,FALSE),0)=0,0,1)*T$62</f>
        <v>0</v>
      </c>
      <c r="U127" s="450">
        <f>IF(IFERROR(HLOOKUP($B127,$F18:$FS18,1,FALSE),0)=0,0,1)*U$62</f>
        <v>0</v>
      </c>
      <c r="V127" s="450">
        <f>IF(IFERROR(HLOOKUP($B127,$F19:$FS19,1,FALSE),0)=0,0,1)*V$62</f>
        <v>0</v>
      </c>
      <c r="W127" s="450">
        <f>IF(IFERROR(HLOOKUP($B127,$F20:$FS20,1,FALSE),0)=0,0,1)*W$62</f>
        <v>0</v>
      </c>
      <c r="X127" s="450">
        <f>IF(IFERROR(HLOOKUP($B127,$F21:$FS21,1,FALSE),0)=0,0,1)*X$62</f>
        <v>0</v>
      </c>
      <c r="Y127" s="450">
        <f>IF(IFERROR(HLOOKUP($B127,$F22:$FS22,1,FALSE),0)=0,0,1)*Y$62</f>
        <v>0</v>
      </c>
      <c r="Z127" s="450">
        <f>IF(IFERROR(HLOOKUP($B127,$F23:$FS23,1,FALSE),0)=0,0,1)*Z$62</f>
        <v>0</v>
      </c>
      <c r="AA127" s="450">
        <f>IF(IFERROR(HLOOKUP($B127,$F24:$FS24,1,FALSE),0)=0,0,1)*AA$62</f>
        <v>0</v>
      </c>
      <c r="AB127" s="450">
        <f>IF(IFERROR(HLOOKUP($B127,$F25:$FS25,1,FALSE),0)=0,0,1)*AB$62</f>
        <v>0</v>
      </c>
      <c r="AC127" s="450">
        <f>IF(IFERROR(HLOOKUP($B127,$F26:$FS26,1,FALSE),0)=0,0,1)*AC$62</f>
        <v>0</v>
      </c>
      <c r="AD127" s="450">
        <f>IF(IFERROR(HLOOKUP($B127,$F27:$FS27,1,FALSE),0)=0,0,1)*AD$62</f>
        <v>0</v>
      </c>
      <c r="AE127" s="450">
        <f>IF(IFERROR(HLOOKUP($B127,$F28:$FS28,1,FALSE),0)=0,0,1)*AE$62</f>
        <v>0</v>
      </c>
      <c r="AF127" s="450">
        <f>IF(IFERROR(HLOOKUP($B127,$F29:$FS29,1,FALSE),0)=0,0,1)*AF$62</f>
        <v>0</v>
      </c>
      <c r="AG127" s="450">
        <f>IF(IFERROR(HLOOKUP($B127,$F30:$FS30,1,FALSE),0)=0,0,1)*AG$62</f>
        <v>0</v>
      </c>
      <c r="AH127" s="450">
        <f>IF(IFERROR(HLOOKUP($B127,$F31:$FS31,1,FALSE),0)=0,0,1)*AH$62</f>
        <v>0</v>
      </c>
      <c r="AI127" s="450">
        <f>IF(IFERROR(HLOOKUP($B127,$F32:$FS32,1,FALSE),0)=0,0,1)*AI$62</f>
        <v>0</v>
      </c>
      <c r="AJ127" s="450">
        <f>IF(IFERROR(HLOOKUP($B127,$F33:$FS33,1,FALSE),0)=0,0,1)*AJ$62</f>
        <v>0</v>
      </c>
      <c r="AK127" s="450">
        <f>IF(IFERROR(HLOOKUP($B127,$F34:$FS34,1,FALSE),0)=0,0,1)*AK$62</f>
        <v>0</v>
      </c>
      <c r="AL127" s="450">
        <f>IF(IFERROR(HLOOKUP($B127,$F35:$FS35,1,FALSE),0)=0,0,1)*AL$62</f>
        <v>0</v>
      </c>
      <c r="AM127" s="450">
        <f>IF(IFERROR(HLOOKUP($B127,$F36:$FS36,1,FALSE),0)=0,0,1)*AM$62</f>
        <v>0</v>
      </c>
      <c r="AN127" s="450">
        <f>IF(IFERROR(HLOOKUP($B127,$F37:$FS37,1,FALSE),0)=0,0,1)*AN$62</f>
        <v>0</v>
      </c>
      <c r="AO127" s="450">
        <f>IF(IFERROR(HLOOKUP($B127,$F38:$FS38,1,FALSE),0)=0,0,1)*AO$62</f>
        <v>0</v>
      </c>
      <c r="AP127" s="450">
        <f>IF(IFERROR(HLOOKUP($B127,$F39:$FS39,1,FALSE),0)=0,0,1)*AP$62</f>
        <v>0</v>
      </c>
      <c r="AQ127" s="450">
        <f>IF(IFERROR(HLOOKUP($B127,$F40:$FS40,1,FALSE),0)=0,0,1)*AQ$62</f>
        <v>0</v>
      </c>
      <c r="AR127" s="450">
        <f>IF(IFERROR(HLOOKUP($B127,$F41:$FS41,1,FALSE),0)=0,0,1)*AR$62</f>
        <v>0</v>
      </c>
      <c r="AS127" s="450">
        <f>IF(IFERROR(HLOOKUP($B127,$F42:$FS42,1,FALSE),0)=0,0,1)*AS$62</f>
        <v>0</v>
      </c>
      <c r="AT127" s="450">
        <f>IF(IFERROR(HLOOKUP($B127,$F43:$FS43,1,FALSE),0)=0,0,1)*AT$62</f>
        <v>0</v>
      </c>
      <c r="AU127" s="450">
        <f>IF(IFERROR(HLOOKUP($B127,$F44:$FS44,1,FALSE),0)=0,0,1)*AU$62</f>
        <v>0</v>
      </c>
      <c r="AV127" s="450">
        <f>IF(IFERROR(HLOOKUP($B127,$F45:$FS45,1,FALSE),0)=0,0,1)*AV$62</f>
        <v>0</v>
      </c>
      <c r="AW127" s="450">
        <f>IF(IFERROR(HLOOKUP($B127,$F46:$FS46,1,FALSE),0)=0,0,1)*AW$62</f>
        <v>0</v>
      </c>
      <c r="AX127" s="450">
        <f>IF(IFERROR(HLOOKUP($B127,$F47:$FS47,1,FALSE),0)=0,0,1)*AX$62</f>
        <v>0</v>
      </c>
      <c r="AY127" s="450">
        <f>IF(IFERROR(HLOOKUP($B127,$F48:$FS48,1,FALSE),0)=0,0,1)*AY$62</f>
        <v>0</v>
      </c>
      <c r="AZ127" s="450">
        <f>IF(IFERROR(HLOOKUP($B127,$F49:$FS49,1,FALSE),0)=0,0,1)*AZ$62</f>
        <v>0</v>
      </c>
      <c r="BA127" s="450">
        <f>IF(IFERROR(HLOOKUP($B127,$F50:$FS50,1,FALSE),0)=0,0,1)*BA$62</f>
        <v>0</v>
      </c>
      <c r="BB127" s="450">
        <f>IF(IFERROR(HLOOKUP($B127,$F51:$FS51,1,FALSE),0)=0,0,1)*BB$62</f>
        <v>0</v>
      </c>
      <c r="BC127" s="450">
        <f>IF(IFERROR(HLOOKUP($B127,$F52:$FS52,1,FALSE),0)=0,0,1)*BC$62</f>
        <v>0</v>
      </c>
      <c r="BD127" s="450">
        <f>IF(IFERROR(HLOOKUP($B127,$F53:$FS53,1,FALSE),0)=0,0,1)*BD$62</f>
        <v>0</v>
      </c>
      <c r="BE127" s="450">
        <f>IF(IFERROR(HLOOKUP($B127,$F54:$FS54,1,FALSE),0)=0,0,1)*BE$62</f>
        <v>0</v>
      </c>
      <c r="BF127" s="450">
        <f>IF(IFERROR(HLOOKUP($B127,$F55:$FS55,1,FALSE),0)=0,0,1)*BF$62</f>
        <v>0</v>
      </c>
      <c r="BG127" s="450">
        <f>IF(IFERROR(HLOOKUP($B127,$F56:$FS56,1,FALSE),0)=0,0,1)*BG$62</f>
        <v>0</v>
      </c>
      <c r="BH127" s="450">
        <f>IF(IFERROR(HLOOKUP($B127,$F57:$FS57,1,FALSE),0)=0,0,1)*BH$62</f>
        <v>0</v>
      </c>
      <c r="BI127" s="450">
        <f>IF(IFERROR(HLOOKUP($B127,$F58:$FS58,1,FALSE),0)=0,0,1)*BI$62</f>
        <v>0</v>
      </c>
    </row>
    <row r="128" spans="1:61" ht="13">
      <c r="A128" s="609">
        <v>8</v>
      </c>
      <c r="B128" s="619" t="s">
        <v>704</v>
      </c>
      <c r="C128">
        <f t="shared" ca="1" si="0"/>
        <v>2.5299999999999998</v>
      </c>
      <c r="D128">
        <f t="shared" si="1"/>
        <v>4</v>
      </c>
      <c r="E128" s="450">
        <f>IF(IFERROR(HLOOKUP($B128,$F2:$FS2,1,FALSE),0)=0,0,1)*E$62</f>
        <v>0</v>
      </c>
      <c r="F128" s="450">
        <f>IF(IFERROR(HLOOKUP($B128,$F3:$FS3,1,FALSE),0)=0,0,1)*F$62</f>
        <v>0.18</v>
      </c>
      <c r="G128" s="450">
        <f>IF(IFERROR(HLOOKUP($B128,$F4:$FS4,1,FALSE),0)=0,0,1)*G$62</f>
        <v>1</v>
      </c>
      <c r="H128" s="450">
        <f>IF(IFERROR(HLOOKUP($B128,$F5:$FS5,1,FALSE),0)=0,0,1)*H$62</f>
        <v>0</v>
      </c>
      <c r="I128" s="450">
        <f ca="1">IF(IFERROR(HLOOKUP($B128,$F6:$FS6,1,FALSE),0)=0,0,1)*I$62</f>
        <v>0</v>
      </c>
      <c r="J128" s="450">
        <f>IF(IFERROR(HLOOKUP($B128,$F7:$FS7,1,FALSE),0)=0,0,1)*J$62</f>
        <v>0</v>
      </c>
      <c r="K128" s="450">
        <f>IF(IFERROR(HLOOKUP($B128,$F8:$FS8,1,FALSE),0)=0,0,1)*K$62</f>
        <v>0</v>
      </c>
      <c r="L128" s="450">
        <f>IF(IFERROR(HLOOKUP($B128,$F9:$FS9,1,FALSE),0)=0,0,1)*L$62</f>
        <v>0</v>
      </c>
      <c r="M128" s="450">
        <f>IF(IFERROR(HLOOKUP($B128,$F10:$FS10,1,FALSE),0)=0,0,1)*M$62</f>
        <v>0</v>
      </c>
      <c r="N128" s="450">
        <f>IF(IFERROR(HLOOKUP($B128,$F11:$FS11,1,FALSE),0)=0,0,1)*N$62</f>
        <v>0</v>
      </c>
      <c r="O128" s="450">
        <f>IF(IFERROR(HLOOKUP($B128,$F12:$FS12,1,FALSE),0)=0,0,1)*O$62</f>
        <v>0</v>
      </c>
      <c r="P128" s="450">
        <f>IF(IFERROR(HLOOKUP($B128,$F13:$FS13,1,FALSE),0)=0,0,1)*P$62</f>
        <v>0</v>
      </c>
      <c r="Q128" s="450">
        <f>IF(IFERROR(HLOOKUP($B128,$F14:$FS14,1,FALSE),0)=0,0,1)*Q$62</f>
        <v>0</v>
      </c>
      <c r="R128" s="450">
        <f>IF(IFERROR(HLOOKUP($B128,$F15:$FS15,1,FALSE),0)=0,0,1)*R$62</f>
        <v>0</v>
      </c>
      <c r="S128" s="450">
        <f>IF(IFERROR(HLOOKUP($B128,$F16:$FS16,1,FALSE),0)=0,0,1)*S$62</f>
        <v>0</v>
      </c>
      <c r="T128" s="450">
        <f>IF(IFERROR(HLOOKUP($B128,$F17:$FS17,1,FALSE),0)=0,0,1)*T$62</f>
        <v>0</v>
      </c>
      <c r="U128" s="450">
        <f>IF(IFERROR(HLOOKUP($B128,$F18:$FS18,1,FALSE),0)=0,0,1)*U$62</f>
        <v>0</v>
      </c>
      <c r="V128" s="450">
        <f>IF(IFERROR(HLOOKUP($B128,$F19:$FS19,1,FALSE),0)=0,0,1)*V$62</f>
        <v>0</v>
      </c>
      <c r="W128" s="450">
        <f>IF(IFERROR(HLOOKUP($B128,$F20:$FS20,1,FALSE),0)=0,0,1)*W$62</f>
        <v>0</v>
      </c>
      <c r="X128" s="450">
        <f>IF(IFERROR(HLOOKUP($B128,$F21:$FS21,1,FALSE),0)=0,0,1)*X$62</f>
        <v>0</v>
      </c>
      <c r="Y128" s="450">
        <f>IF(IFERROR(HLOOKUP($B128,$F22:$FS22,1,FALSE),0)=0,0,1)*Y$62</f>
        <v>0</v>
      </c>
      <c r="Z128" s="450">
        <f>IF(IFERROR(HLOOKUP($B128,$F23:$FS23,1,FALSE),0)=0,0,1)*Z$62</f>
        <v>0</v>
      </c>
      <c r="AA128" s="450">
        <f>IF(IFERROR(HLOOKUP($B128,$F24:$FS24,1,FALSE),0)=0,0,1)*AA$62</f>
        <v>0</v>
      </c>
      <c r="AB128" s="450">
        <f>IF(IFERROR(HLOOKUP($B128,$F25:$FS25,1,FALSE),0)=0,0,1)*AB$62</f>
        <v>0</v>
      </c>
      <c r="AC128" s="450">
        <f>IF(IFERROR(HLOOKUP($B128,$F26:$FS26,1,FALSE),0)=0,0,1)*AC$62</f>
        <v>0</v>
      </c>
      <c r="AD128" s="450">
        <f>IF(IFERROR(HLOOKUP($B128,$F27:$FS27,1,FALSE),0)=0,0,1)*AD$62</f>
        <v>0</v>
      </c>
      <c r="AE128" s="450">
        <f>IF(IFERROR(HLOOKUP($B128,$F28:$FS28,1,FALSE),0)=0,0,1)*AE$62</f>
        <v>0</v>
      </c>
      <c r="AF128" s="450">
        <f>IF(IFERROR(HLOOKUP($B128,$F29:$FS29,1,FALSE),0)=0,0,1)*AF$62</f>
        <v>0</v>
      </c>
      <c r="AG128" s="450">
        <f>IF(IFERROR(HLOOKUP($B128,$F30:$FS30,1,FALSE),0)=0,0,1)*AG$62</f>
        <v>0</v>
      </c>
      <c r="AH128" s="450">
        <f>IF(IFERROR(HLOOKUP($B128,$F31:$FS31,1,FALSE),0)=0,0,1)*AH$62</f>
        <v>0</v>
      </c>
      <c r="AI128" s="450">
        <f>IF(IFERROR(HLOOKUP($B128,$F32:$FS32,1,FALSE),0)=0,0,1)*AI$62</f>
        <v>0</v>
      </c>
      <c r="AJ128" s="450">
        <f>IF(IFERROR(HLOOKUP($B128,$F33:$FS33,1,FALSE),0)=0,0,1)*AJ$62</f>
        <v>0</v>
      </c>
      <c r="AK128" s="450">
        <f>IF(IFERROR(HLOOKUP($B128,$F34:$FS34,1,FALSE),0)=0,0,1)*AK$62</f>
        <v>0</v>
      </c>
      <c r="AL128" s="450">
        <f>IF(IFERROR(HLOOKUP($B128,$F35:$FS35,1,FALSE),0)=0,0,1)*AL$62</f>
        <v>0</v>
      </c>
      <c r="AM128" s="450">
        <f>IF(IFERROR(HLOOKUP($B128,$F36:$FS36,1,FALSE),0)=0,0,1)*AM$62</f>
        <v>0</v>
      </c>
      <c r="AN128" s="450">
        <f>IF(IFERROR(HLOOKUP($B128,$F37:$FS37,1,FALSE),0)=0,0,1)*AN$62</f>
        <v>0</v>
      </c>
      <c r="AO128" s="450">
        <f>IF(IFERROR(HLOOKUP($B128,$F38:$FS38,1,FALSE),0)=0,0,1)*AO$62</f>
        <v>0</v>
      </c>
      <c r="AP128" s="450">
        <f>IF(IFERROR(HLOOKUP($B128,$F39:$FS39,1,FALSE),0)=0,0,1)*AP$62</f>
        <v>0</v>
      </c>
      <c r="AQ128" s="450">
        <f>IF(IFERROR(HLOOKUP($B128,$F40:$FS40,1,FALSE),0)=0,0,1)*AQ$62</f>
        <v>0</v>
      </c>
      <c r="AR128" s="450">
        <f>IF(IFERROR(HLOOKUP($B128,$F41:$FS41,1,FALSE),0)=0,0,1)*AR$62</f>
        <v>0</v>
      </c>
      <c r="AS128" s="450">
        <f>IF(IFERROR(HLOOKUP($B128,$F42:$FS42,1,FALSE),0)=0,0,1)*AS$62</f>
        <v>0</v>
      </c>
      <c r="AT128" s="450">
        <f>IF(IFERROR(HLOOKUP($B128,$F43:$FS43,1,FALSE),0)=0,0,1)*AT$62</f>
        <v>0</v>
      </c>
      <c r="AU128" s="450">
        <f>IF(IFERROR(HLOOKUP($B128,$F44:$FS44,1,FALSE),0)=0,0,1)*AU$62</f>
        <v>0</v>
      </c>
      <c r="AV128" s="450">
        <f>IF(IFERROR(HLOOKUP($B128,$F45:$FS45,1,FALSE),0)=0,0,1)*AV$62</f>
        <v>0</v>
      </c>
      <c r="AW128" s="450">
        <f>IF(IFERROR(HLOOKUP($B128,$F46:$FS46,1,FALSE),0)=0,0,1)*AW$62</f>
        <v>0</v>
      </c>
      <c r="AX128" s="450">
        <f>IF(IFERROR(HLOOKUP($B128,$F47:$FS47,1,FALSE),0)=0,0,1)*AX$62</f>
        <v>0</v>
      </c>
      <c r="AY128" s="450">
        <f>IF(IFERROR(HLOOKUP($B128,$F48:$FS48,1,FALSE),0)=0,0,1)*AY$62</f>
        <v>0</v>
      </c>
      <c r="AZ128" s="450">
        <f>IF(IFERROR(HLOOKUP($B128,$F49:$FS49,1,FALSE),0)=0,0,1)*AZ$62</f>
        <v>0</v>
      </c>
      <c r="BA128" s="450">
        <f>IF(IFERROR(HLOOKUP($B128,$F50:$FS50,1,FALSE),0)=0,0,1)*BA$62</f>
        <v>0</v>
      </c>
      <c r="BB128" s="450">
        <f>IF(IFERROR(HLOOKUP($B128,$F51:$FS51,1,FALSE),0)=0,0,1)*BB$62</f>
        <v>0</v>
      </c>
      <c r="BC128" s="450">
        <f>IF(IFERROR(HLOOKUP($B128,$F52:$FS52,1,FALSE),0)=0,0,1)*BC$62</f>
        <v>0</v>
      </c>
      <c r="BD128" s="450">
        <f>IF(IFERROR(HLOOKUP($B128,$F53:$FS53,1,FALSE),0)=0,0,1)*BD$62</f>
        <v>0</v>
      </c>
      <c r="BE128" s="450">
        <f>IF(IFERROR(HLOOKUP($B128,$F54:$FS54,1,FALSE),0)=0,0,1)*BE$62</f>
        <v>0</v>
      </c>
      <c r="BF128" s="450">
        <f>IF(IFERROR(HLOOKUP($B128,$F55:$FS55,1,FALSE),0)=0,0,1)*BF$62</f>
        <v>0.35</v>
      </c>
      <c r="BG128" s="450">
        <f>IF(IFERROR(HLOOKUP($B128,$F56:$FS56,1,FALSE),0)=0,0,1)*BG$62</f>
        <v>1</v>
      </c>
      <c r="BH128" s="450">
        <f>IF(IFERROR(HLOOKUP($B128,$F57:$FS57,1,FALSE),0)=0,0,1)*BH$62</f>
        <v>0</v>
      </c>
      <c r="BI128" s="450">
        <f>IF(IFERROR(HLOOKUP($B128,$F58:$FS58,1,FALSE),0)=0,0,1)*BI$62</f>
        <v>0</v>
      </c>
    </row>
    <row r="129" spans="1:61" ht="13">
      <c r="A129" s="609">
        <v>8</v>
      </c>
      <c r="B129" s="619" t="s">
        <v>705</v>
      </c>
      <c r="C129">
        <f t="shared" ca="1" si="0"/>
        <v>1.18</v>
      </c>
      <c r="D129">
        <f t="shared" si="1"/>
        <v>2</v>
      </c>
      <c r="E129" s="450">
        <f>IF(IFERROR(HLOOKUP($B129,$F2:$FS2,1,FALSE),0)=0,0,1)*E$62</f>
        <v>0</v>
      </c>
      <c r="F129" s="450">
        <f>IF(IFERROR(HLOOKUP($B129,$F3:$FS3,1,FALSE),0)=0,0,1)*F$62</f>
        <v>0.18</v>
      </c>
      <c r="G129" s="450">
        <f>IF(IFERROR(HLOOKUP($B129,$F4:$FS4,1,FALSE),0)=0,0,1)*G$62</f>
        <v>1</v>
      </c>
      <c r="H129" s="450">
        <f>IF(IFERROR(HLOOKUP($B129,$F5:$FS5,1,FALSE),0)=0,0,1)*H$62</f>
        <v>0</v>
      </c>
      <c r="I129" s="450">
        <f ca="1">IF(IFERROR(HLOOKUP($B129,$F6:$FS6,1,FALSE),0)=0,0,1)*I$62</f>
        <v>0</v>
      </c>
      <c r="J129" s="450">
        <f>IF(IFERROR(HLOOKUP($B129,$F7:$FS7,1,FALSE),0)=0,0,1)*J$62</f>
        <v>0</v>
      </c>
      <c r="K129" s="450">
        <f>IF(IFERROR(HLOOKUP($B129,$F8:$FS8,1,FALSE),0)=0,0,1)*K$62</f>
        <v>0</v>
      </c>
      <c r="L129" s="450">
        <f>IF(IFERROR(HLOOKUP($B129,$F9:$FS9,1,FALSE),0)=0,0,1)*L$62</f>
        <v>0</v>
      </c>
      <c r="M129" s="450">
        <f>IF(IFERROR(HLOOKUP($B129,$F10:$FS10,1,FALSE),0)=0,0,1)*M$62</f>
        <v>0</v>
      </c>
      <c r="N129" s="450">
        <f>IF(IFERROR(HLOOKUP($B129,$F11:$FS11,1,FALSE),0)=0,0,1)*N$62</f>
        <v>0</v>
      </c>
      <c r="O129" s="450">
        <f>IF(IFERROR(HLOOKUP($B129,$F12:$FS12,1,FALSE),0)=0,0,1)*O$62</f>
        <v>0</v>
      </c>
      <c r="P129" s="450">
        <f>IF(IFERROR(HLOOKUP($B129,$F13:$FS13,1,FALSE),0)=0,0,1)*P$62</f>
        <v>0</v>
      </c>
      <c r="Q129" s="450">
        <f>IF(IFERROR(HLOOKUP($B129,$F14:$FS14,1,FALSE),0)=0,0,1)*Q$62</f>
        <v>0</v>
      </c>
      <c r="R129" s="450">
        <f>IF(IFERROR(HLOOKUP($B129,$F15:$FS15,1,FALSE),0)=0,0,1)*R$62</f>
        <v>0</v>
      </c>
      <c r="S129" s="450">
        <f>IF(IFERROR(HLOOKUP($B129,$F16:$FS16,1,FALSE),0)=0,0,1)*S$62</f>
        <v>0</v>
      </c>
      <c r="T129" s="450">
        <f>IF(IFERROR(HLOOKUP($B129,$F17:$FS17,1,FALSE),0)=0,0,1)*T$62</f>
        <v>0</v>
      </c>
      <c r="U129" s="450">
        <f>IF(IFERROR(HLOOKUP($B129,$F18:$FS18,1,FALSE),0)=0,0,1)*U$62</f>
        <v>0</v>
      </c>
      <c r="V129" s="450">
        <f>IF(IFERROR(HLOOKUP($B129,$F19:$FS19,1,FALSE),0)=0,0,1)*V$62</f>
        <v>0</v>
      </c>
      <c r="W129" s="450">
        <f>IF(IFERROR(HLOOKUP($B129,$F20:$FS20,1,FALSE),0)=0,0,1)*W$62</f>
        <v>0</v>
      </c>
      <c r="X129" s="450">
        <f>IF(IFERROR(HLOOKUP($B129,$F21:$FS21,1,FALSE),0)=0,0,1)*X$62</f>
        <v>0</v>
      </c>
      <c r="Y129" s="450">
        <f>IF(IFERROR(HLOOKUP($B129,$F22:$FS22,1,FALSE),0)=0,0,1)*Y$62</f>
        <v>0</v>
      </c>
      <c r="Z129" s="450">
        <f>IF(IFERROR(HLOOKUP($B129,$F23:$FS23,1,FALSE),0)=0,0,1)*Z$62</f>
        <v>0</v>
      </c>
      <c r="AA129" s="450">
        <f>IF(IFERROR(HLOOKUP($B129,$F24:$FS24,1,FALSE),0)=0,0,1)*AA$62</f>
        <v>0</v>
      </c>
      <c r="AB129" s="450">
        <f>IF(IFERROR(HLOOKUP($B129,$F25:$FS25,1,FALSE),0)=0,0,1)*AB$62</f>
        <v>0</v>
      </c>
      <c r="AC129" s="450">
        <f>IF(IFERROR(HLOOKUP($B129,$F26:$FS26,1,FALSE),0)=0,0,1)*AC$62</f>
        <v>0</v>
      </c>
      <c r="AD129" s="450">
        <f>IF(IFERROR(HLOOKUP($B129,$F27:$FS27,1,FALSE),0)=0,0,1)*AD$62</f>
        <v>0</v>
      </c>
      <c r="AE129" s="450">
        <f>IF(IFERROR(HLOOKUP($B129,$F28:$FS28,1,FALSE),0)=0,0,1)*AE$62</f>
        <v>0</v>
      </c>
      <c r="AF129" s="450">
        <f>IF(IFERROR(HLOOKUP($B129,$F29:$FS29,1,FALSE),0)=0,0,1)*AF$62</f>
        <v>0</v>
      </c>
      <c r="AG129" s="450">
        <f>IF(IFERROR(HLOOKUP($B129,$F30:$FS30,1,FALSE),0)=0,0,1)*AG$62</f>
        <v>0</v>
      </c>
      <c r="AH129" s="450">
        <f>IF(IFERROR(HLOOKUP($B129,$F31:$FS31,1,FALSE),0)=0,0,1)*AH$62</f>
        <v>0</v>
      </c>
      <c r="AI129" s="450">
        <f>IF(IFERROR(HLOOKUP($B129,$F32:$FS32,1,FALSE),0)=0,0,1)*AI$62</f>
        <v>0</v>
      </c>
      <c r="AJ129" s="450">
        <f>IF(IFERROR(HLOOKUP($B129,$F33:$FS33,1,FALSE),0)=0,0,1)*AJ$62</f>
        <v>0</v>
      </c>
      <c r="AK129" s="450">
        <f>IF(IFERROR(HLOOKUP($B129,$F34:$FS34,1,FALSE),0)=0,0,1)*AK$62</f>
        <v>0</v>
      </c>
      <c r="AL129" s="450">
        <f>IF(IFERROR(HLOOKUP($B129,$F35:$FS35,1,FALSE),0)=0,0,1)*AL$62</f>
        <v>0</v>
      </c>
      <c r="AM129" s="450">
        <f>IF(IFERROR(HLOOKUP($B129,$F36:$FS36,1,FALSE),0)=0,0,1)*AM$62</f>
        <v>0</v>
      </c>
      <c r="AN129" s="450">
        <f>IF(IFERROR(HLOOKUP($B129,$F37:$FS37,1,FALSE),0)=0,0,1)*AN$62</f>
        <v>0</v>
      </c>
      <c r="AO129" s="450">
        <f>IF(IFERROR(HLOOKUP($B129,$F38:$FS38,1,FALSE),0)=0,0,1)*AO$62</f>
        <v>0</v>
      </c>
      <c r="AP129" s="450">
        <f>IF(IFERROR(HLOOKUP($B129,$F39:$FS39,1,FALSE),0)=0,0,1)*AP$62</f>
        <v>0</v>
      </c>
      <c r="AQ129" s="450">
        <f>IF(IFERROR(HLOOKUP($B129,$F40:$FS40,1,FALSE),0)=0,0,1)*AQ$62</f>
        <v>0</v>
      </c>
      <c r="AR129" s="450">
        <f>IF(IFERROR(HLOOKUP($B129,$F41:$FS41,1,FALSE),0)=0,0,1)*AR$62</f>
        <v>0</v>
      </c>
      <c r="AS129" s="450">
        <f>IF(IFERROR(HLOOKUP($B129,$F42:$FS42,1,FALSE),0)=0,0,1)*AS$62</f>
        <v>0</v>
      </c>
      <c r="AT129" s="450">
        <f>IF(IFERROR(HLOOKUP($B129,$F43:$FS43,1,FALSE),0)=0,0,1)*AT$62</f>
        <v>0</v>
      </c>
      <c r="AU129" s="450">
        <f>IF(IFERROR(HLOOKUP($B129,$F44:$FS44,1,FALSE),0)=0,0,1)*AU$62</f>
        <v>0</v>
      </c>
      <c r="AV129" s="450">
        <f>IF(IFERROR(HLOOKUP($B129,$F45:$FS45,1,FALSE),0)=0,0,1)*AV$62</f>
        <v>0</v>
      </c>
      <c r="AW129" s="450">
        <f>IF(IFERROR(HLOOKUP($B129,$F46:$FS46,1,FALSE),0)=0,0,1)*AW$62</f>
        <v>0</v>
      </c>
      <c r="AX129" s="450">
        <f>IF(IFERROR(HLOOKUP($B129,$F47:$FS47,1,FALSE),0)=0,0,1)*AX$62</f>
        <v>0</v>
      </c>
      <c r="AY129" s="450">
        <f>IF(IFERROR(HLOOKUP($B129,$F48:$FS48,1,FALSE),0)=0,0,1)*AY$62</f>
        <v>0</v>
      </c>
      <c r="AZ129" s="450">
        <f>IF(IFERROR(HLOOKUP($B129,$F49:$FS49,1,FALSE),0)=0,0,1)*AZ$62</f>
        <v>0</v>
      </c>
      <c r="BA129" s="450">
        <f>IF(IFERROR(HLOOKUP($B129,$F50:$FS50,1,FALSE),0)=0,0,1)*BA$62</f>
        <v>0</v>
      </c>
      <c r="BB129" s="450">
        <f>IF(IFERROR(HLOOKUP($B129,$F51:$FS51,1,FALSE),0)=0,0,1)*BB$62</f>
        <v>0</v>
      </c>
      <c r="BC129" s="450">
        <f>IF(IFERROR(HLOOKUP($B129,$F52:$FS52,1,FALSE),0)=0,0,1)*BC$62</f>
        <v>0</v>
      </c>
      <c r="BD129" s="450">
        <f>IF(IFERROR(HLOOKUP($B129,$F53:$FS53,1,FALSE),0)=0,0,1)*BD$62</f>
        <v>0</v>
      </c>
      <c r="BE129" s="450">
        <f>IF(IFERROR(HLOOKUP($B129,$F54:$FS54,1,FALSE),0)=0,0,1)*BE$62</f>
        <v>0</v>
      </c>
      <c r="BF129" s="450">
        <f>IF(IFERROR(HLOOKUP($B129,$F55:$FS55,1,FALSE),0)=0,0,1)*BF$62</f>
        <v>0</v>
      </c>
      <c r="BG129" s="450">
        <f>IF(IFERROR(HLOOKUP($B129,$F56:$FS56,1,FALSE),0)=0,0,1)*BG$62</f>
        <v>0</v>
      </c>
      <c r="BH129" s="450">
        <f>IF(IFERROR(HLOOKUP($B129,$F57:$FS57,1,FALSE),0)=0,0,1)*BH$62</f>
        <v>0</v>
      </c>
      <c r="BI129" s="450">
        <f>IF(IFERROR(HLOOKUP($B129,$F58:$FS58,1,FALSE),0)=0,0,1)*BI$62</f>
        <v>0</v>
      </c>
    </row>
    <row r="130" spans="1:61" ht="13">
      <c r="A130" s="609">
        <v>8</v>
      </c>
      <c r="B130" s="619" t="s">
        <v>706</v>
      </c>
      <c r="C130">
        <f t="shared" ca="1" si="0"/>
        <v>1.18</v>
      </c>
      <c r="D130">
        <f t="shared" si="1"/>
        <v>2</v>
      </c>
      <c r="E130" s="450">
        <f>IF(IFERROR(HLOOKUP($B130,$F2:$FS2,1,FALSE),0)=0,0,1)*E$62</f>
        <v>0</v>
      </c>
      <c r="F130" s="450">
        <f>IF(IFERROR(HLOOKUP($B130,$F3:$FS3,1,FALSE),0)=0,0,1)*F$62</f>
        <v>0.18</v>
      </c>
      <c r="G130" s="450">
        <f>IF(IFERROR(HLOOKUP($B130,$F4:$FS4,1,FALSE),0)=0,0,1)*G$62</f>
        <v>1</v>
      </c>
      <c r="H130" s="450">
        <f>IF(IFERROR(HLOOKUP($B130,$F5:$FS5,1,FALSE),0)=0,0,1)*H$62</f>
        <v>0</v>
      </c>
      <c r="I130" s="450">
        <f ca="1">IF(IFERROR(HLOOKUP($B130,$F6:$FS6,1,FALSE),0)=0,0,1)*I$62</f>
        <v>0</v>
      </c>
      <c r="J130" s="450">
        <f>IF(IFERROR(HLOOKUP($B130,$F7:$FS7,1,FALSE),0)=0,0,1)*J$62</f>
        <v>0</v>
      </c>
      <c r="K130" s="450">
        <f>IF(IFERROR(HLOOKUP($B130,$F8:$FS8,1,FALSE),0)=0,0,1)*K$62</f>
        <v>0</v>
      </c>
      <c r="L130" s="450">
        <f>IF(IFERROR(HLOOKUP($B130,$F9:$FS9,1,FALSE),0)=0,0,1)*L$62</f>
        <v>0</v>
      </c>
      <c r="M130" s="450">
        <f>IF(IFERROR(HLOOKUP($B130,$F10:$FS10,1,FALSE),0)=0,0,1)*M$62</f>
        <v>0</v>
      </c>
      <c r="N130" s="450">
        <f>IF(IFERROR(HLOOKUP($B130,$F11:$FS11,1,FALSE),0)=0,0,1)*N$62</f>
        <v>0</v>
      </c>
      <c r="O130" s="450">
        <f>IF(IFERROR(HLOOKUP($B130,$F12:$FS12,1,FALSE),0)=0,0,1)*O$62</f>
        <v>0</v>
      </c>
      <c r="P130" s="450">
        <f>IF(IFERROR(HLOOKUP($B130,$F13:$FS13,1,FALSE),0)=0,0,1)*P$62</f>
        <v>0</v>
      </c>
      <c r="Q130" s="450">
        <f>IF(IFERROR(HLOOKUP($B130,$F14:$FS14,1,FALSE),0)=0,0,1)*Q$62</f>
        <v>0</v>
      </c>
      <c r="R130" s="450">
        <f>IF(IFERROR(HLOOKUP($B130,$F15:$FS15,1,FALSE),0)=0,0,1)*R$62</f>
        <v>0</v>
      </c>
      <c r="S130" s="450">
        <f>IF(IFERROR(HLOOKUP($B130,$F16:$FS16,1,FALSE),0)=0,0,1)*S$62</f>
        <v>0</v>
      </c>
      <c r="T130" s="450">
        <f>IF(IFERROR(HLOOKUP($B130,$F17:$FS17,1,FALSE),0)=0,0,1)*T$62</f>
        <v>0</v>
      </c>
      <c r="U130" s="450">
        <f>IF(IFERROR(HLOOKUP($B130,$F18:$FS18,1,FALSE),0)=0,0,1)*U$62</f>
        <v>0</v>
      </c>
      <c r="V130" s="450">
        <f>IF(IFERROR(HLOOKUP($B130,$F19:$FS19,1,FALSE),0)=0,0,1)*V$62</f>
        <v>0</v>
      </c>
      <c r="W130" s="450">
        <f>IF(IFERROR(HLOOKUP($B130,$F20:$FS20,1,FALSE),0)=0,0,1)*W$62</f>
        <v>0</v>
      </c>
      <c r="X130" s="450">
        <f>IF(IFERROR(HLOOKUP($B130,$F21:$FS21,1,FALSE),0)=0,0,1)*X$62</f>
        <v>0</v>
      </c>
      <c r="Y130" s="450">
        <f>IF(IFERROR(HLOOKUP($B130,$F22:$FS22,1,FALSE),0)=0,0,1)*Y$62</f>
        <v>0</v>
      </c>
      <c r="Z130" s="450">
        <f>IF(IFERROR(HLOOKUP($B130,$F23:$FS23,1,FALSE),0)=0,0,1)*Z$62</f>
        <v>0</v>
      </c>
      <c r="AA130" s="450">
        <f>IF(IFERROR(HLOOKUP($B130,$F24:$FS24,1,FALSE),0)=0,0,1)*AA$62</f>
        <v>0</v>
      </c>
      <c r="AB130" s="450">
        <f>IF(IFERROR(HLOOKUP($B130,$F25:$FS25,1,FALSE),0)=0,0,1)*AB$62</f>
        <v>0</v>
      </c>
      <c r="AC130" s="450">
        <f>IF(IFERROR(HLOOKUP($B130,$F26:$FS26,1,FALSE),0)=0,0,1)*AC$62</f>
        <v>0</v>
      </c>
      <c r="AD130" s="450">
        <f>IF(IFERROR(HLOOKUP($B130,$F27:$FS27,1,FALSE),0)=0,0,1)*AD$62</f>
        <v>0</v>
      </c>
      <c r="AE130" s="450">
        <f>IF(IFERROR(HLOOKUP($B130,$F28:$FS28,1,FALSE),0)=0,0,1)*AE$62</f>
        <v>0</v>
      </c>
      <c r="AF130" s="450">
        <f>IF(IFERROR(HLOOKUP($B130,$F29:$FS29,1,FALSE),0)=0,0,1)*AF$62</f>
        <v>0</v>
      </c>
      <c r="AG130" s="450">
        <f>IF(IFERROR(HLOOKUP($B130,$F30:$FS30,1,FALSE),0)=0,0,1)*AG$62</f>
        <v>0</v>
      </c>
      <c r="AH130" s="450">
        <f>IF(IFERROR(HLOOKUP($B130,$F31:$FS31,1,FALSE),0)=0,0,1)*AH$62</f>
        <v>0</v>
      </c>
      <c r="AI130" s="450">
        <f>IF(IFERROR(HLOOKUP($B130,$F32:$FS32,1,FALSE),0)=0,0,1)*AI$62</f>
        <v>0</v>
      </c>
      <c r="AJ130" s="450">
        <f>IF(IFERROR(HLOOKUP($B130,$F33:$FS33,1,FALSE),0)=0,0,1)*AJ$62</f>
        <v>0</v>
      </c>
      <c r="AK130" s="450">
        <f>IF(IFERROR(HLOOKUP($B130,$F34:$FS34,1,FALSE),0)=0,0,1)*AK$62</f>
        <v>0</v>
      </c>
      <c r="AL130" s="450">
        <f>IF(IFERROR(HLOOKUP($B130,$F35:$FS35,1,FALSE),0)=0,0,1)*AL$62</f>
        <v>0</v>
      </c>
      <c r="AM130" s="450">
        <f>IF(IFERROR(HLOOKUP($B130,$F36:$FS36,1,FALSE),0)=0,0,1)*AM$62</f>
        <v>0</v>
      </c>
      <c r="AN130" s="450">
        <f>IF(IFERROR(HLOOKUP($B130,$F37:$FS37,1,FALSE),0)=0,0,1)*AN$62</f>
        <v>0</v>
      </c>
      <c r="AO130" s="450">
        <f>IF(IFERROR(HLOOKUP($B130,$F38:$FS38,1,FALSE),0)=0,0,1)*AO$62</f>
        <v>0</v>
      </c>
      <c r="AP130" s="450">
        <f>IF(IFERROR(HLOOKUP($B130,$F39:$FS39,1,FALSE),0)=0,0,1)*AP$62</f>
        <v>0</v>
      </c>
      <c r="AQ130" s="450">
        <f>IF(IFERROR(HLOOKUP($B130,$F40:$FS40,1,FALSE),0)=0,0,1)*AQ$62</f>
        <v>0</v>
      </c>
      <c r="AR130" s="450">
        <f>IF(IFERROR(HLOOKUP($B130,$F41:$FS41,1,FALSE),0)=0,0,1)*AR$62</f>
        <v>0</v>
      </c>
      <c r="AS130" s="450">
        <f>IF(IFERROR(HLOOKUP($B130,$F42:$FS42,1,FALSE),0)=0,0,1)*AS$62</f>
        <v>0</v>
      </c>
      <c r="AT130" s="450">
        <f>IF(IFERROR(HLOOKUP($B130,$F43:$FS43,1,FALSE),0)=0,0,1)*AT$62</f>
        <v>0</v>
      </c>
      <c r="AU130" s="450">
        <f>IF(IFERROR(HLOOKUP($B130,$F44:$FS44,1,FALSE),0)=0,0,1)*AU$62</f>
        <v>0</v>
      </c>
      <c r="AV130" s="450">
        <f>IF(IFERROR(HLOOKUP($B130,$F45:$FS45,1,FALSE),0)=0,0,1)*AV$62</f>
        <v>0</v>
      </c>
      <c r="AW130" s="450">
        <f>IF(IFERROR(HLOOKUP($B130,$F46:$FS46,1,FALSE),0)=0,0,1)*AW$62</f>
        <v>0</v>
      </c>
      <c r="AX130" s="450">
        <f>IF(IFERROR(HLOOKUP($B130,$F47:$FS47,1,FALSE),0)=0,0,1)*AX$62</f>
        <v>0</v>
      </c>
      <c r="AY130" s="450">
        <f>IF(IFERROR(HLOOKUP($B130,$F48:$FS48,1,FALSE),0)=0,0,1)*AY$62</f>
        <v>0</v>
      </c>
      <c r="AZ130" s="450">
        <f>IF(IFERROR(HLOOKUP($B130,$F49:$FS49,1,FALSE),0)=0,0,1)*AZ$62</f>
        <v>0</v>
      </c>
      <c r="BA130" s="450">
        <f>IF(IFERROR(HLOOKUP($B130,$F50:$FS50,1,FALSE),0)=0,0,1)*BA$62</f>
        <v>0</v>
      </c>
      <c r="BB130" s="450">
        <f>IF(IFERROR(HLOOKUP($B130,$F51:$FS51,1,FALSE),0)=0,0,1)*BB$62</f>
        <v>0</v>
      </c>
      <c r="BC130" s="450">
        <f>IF(IFERROR(HLOOKUP($B130,$F52:$FS52,1,FALSE),0)=0,0,1)*BC$62</f>
        <v>0</v>
      </c>
      <c r="BD130" s="450">
        <f>IF(IFERROR(HLOOKUP($B130,$F53:$FS53,1,FALSE),0)=0,0,1)*BD$62</f>
        <v>0</v>
      </c>
      <c r="BE130" s="450">
        <f>IF(IFERROR(HLOOKUP($B130,$F54:$FS54,1,FALSE),0)=0,0,1)*BE$62</f>
        <v>0</v>
      </c>
      <c r="BF130" s="450">
        <f>IF(IFERROR(HLOOKUP($B130,$F55:$FS55,1,FALSE),0)=0,0,1)*BF$62</f>
        <v>0</v>
      </c>
      <c r="BG130" s="450">
        <f>IF(IFERROR(HLOOKUP($B130,$F56:$FS56,1,FALSE),0)=0,0,1)*BG$62</f>
        <v>0</v>
      </c>
      <c r="BH130" s="450">
        <f>IF(IFERROR(HLOOKUP($B130,$F57:$FS57,1,FALSE),0)=0,0,1)*BH$62</f>
        <v>0</v>
      </c>
      <c r="BI130" s="450">
        <f>IF(IFERROR(HLOOKUP($B130,$F58:$FS58,1,FALSE),0)=0,0,1)*BI$62</f>
        <v>0</v>
      </c>
    </row>
    <row r="131" spans="1:61" ht="13">
      <c r="A131" s="609">
        <v>8</v>
      </c>
      <c r="B131" s="619" t="s">
        <v>707</v>
      </c>
      <c r="C131">
        <f t="shared" ca="1" si="0"/>
        <v>1.18</v>
      </c>
      <c r="D131">
        <f t="shared" si="1"/>
        <v>2</v>
      </c>
      <c r="E131" s="450">
        <f>IF(IFERROR(HLOOKUP($B131,$F2:$FS2,1,FALSE),0)=0,0,1)*E$62</f>
        <v>0</v>
      </c>
      <c r="F131" s="450">
        <f>IF(IFERROR(HLOOKUP($B131,$F3:$FS3,1,FALSE),0)=0,0,1)*F$62</f>
        <v>0.18</v>
      </c>
      <c r="G131" s="450">
        <f>IF(IFERROR(HLOOKUP($B131,$F4:$FS4,1,FALSE),0)=0,0,1)*G$62</f>
        <v>1</v>
      </c>
      <c r="H131" s="450">
        <f>IF(IFERROR(HLOOKUP($B131,$F5:$FS5,1,FALSE),0)=0,0,1)*H$62</f>
        <v>0</v>
      </c>
      <c r="I131" s="450">
        <f ca="1">IF(IFERROR(HLOOKUP($B131,$F6:$FS6,1,FALSE),0)=0,0,1)*I$62</f>
        <v>0</v>
      </c>
      <c r="J131" s="450">
        <f>IF(IFERROR(HLOOKUP($B131,$F7:$FS7,1,FALSE),0)=0,0,1)*J$62</f>
        <v>0</v>
      </c>
      <c r="K131" s="450">
        <f>IF(IFERROR(HLOOKUP($B131,$F8:$FS8,1,FALSE),0)=0,0,1)*K$62</f>
        <v>0</v>
      </c>
      <c r="L131" s="450">
        <f>IF(IFERROR(HLOOKUP($B131,$F9:$FS9,1,FALSE),0)=0,0,1)*L$62</f>
        <v>0</v>
      </c>
      <c r="M131" s="450">
        <f>IF(IFERROR(HLOOKUP($B131,$F10:$FS10,1,FALSE),0)=0,0,1)*M$62</f>
        <v>0</v>
      </c>
      <c r="N131" s="450">
        <f>IF(IFERROR(HLOOKUP($B131,$F11:$FS11,1,FALSE),0)=0,0,1)*N$62</f>
        <v>0</v>
      </c>
      <c r="O131" s="450">
        <f>IF(IFERROR(HLOOKUP($B131,$F12:$FS12,1,FALSE),0)=0,0,1)*O$62</f>
        <v>0</v>
      </c>
      <c r="P131" s="450">
        <f>IF(IFERROR(HLOOKUP($B131,$F13:$FS13,1,FALSE),0)=0,0,1)*P$62</f>
        <v>0</v>
      </c>
      <c r="Q131" s="450">
        <f>IF(IFERROR(HLOOKUP($B131,$F14:$FS14,1,FALSE),0)=0,0,1)*Q$62</f>
        <v>0</v>
      </c>
      <c r="R131" s="450">
        <f>IF(IFERROR(HLOOKUP($B131,$F15:$FS15,1,FALSE),0)=0,0,1)*R$62</f>
        <v>0</v>
      </c>
      <c r="S131" s="450">
        <f>IF(IFERROR(HLOOKUP($B131,$F16:$FS16,1,FALSE),0)=0,0,1)*S$62</f>
        <v>0</v>
      </c>
      <c r="T131" s="450">
        <f>IF(IFERROR(HLOOKUP($B131,$F17:$FS17,1,FALSE),0)=0,0,1)*T$62</f>
        <v>0</v>
      </c>
      <c r="U131" s="450">
        <f>IF(IFERROR(HLOOKUP($B131,$F18:$FS18,1,FALSE),0)=0,0,1)*U$62</f>
        <v>0</v>
      </c>
      <c r="V131" s="450">
        <f>IF(IFERROR(HLOOKUP($B131,$F19:$FS19,1,FALSE),0)=0,0,1)*V$62</f>
        <v>0</v>
      </c>
      <c r="W131" s="450">
        <f>IF(IFERROR(HLOOKUP($B131,$F20:$FS20,1,FALSE),0)=0,0,1)*W$62</f>
        <v>0</v>
      </c>
      <c r="X131" s="450">
        <f>IF(IFERROR(HLOOKUP($B131,$F21:$FS21,1,FALSE),0)=0,0,1)*X$62</f>
        <v>0</v>
      </c>
      <c r="Y131" s="450">
        <f>IF(IFERROR(HLOOKUP($B131,$F22:$FS22,1,FALSE),0)=0,0,1)*Y$62</f>
        <v>0</v>
      </c>
      <c r="Z131" s="450">
        <f>IF(IFERROR(HLOOKUP($B131,$F23:$FS23,1,FALSE),0)=0,0,1)*Z$62</f>
        <v>0</v>
      </c>
      <c r="AA131" s="450">
        <f>IF(IFERROR(HLOOKUP($B131,$F24:$FS24,1,FALSE),0)=0,0,1)*AA$62</f>
        <v>0</v>
      </c>
      <c r="AB131" s="450">
        <f>IF(IFERROR(HLOOKUP($B131,$F25:$FS25,1,FALSE),0)=0,0,1)*AB$62</f>
        <v>0</v>
      </c>
      <c r="AC131" s="450">
        <f>IF(IFERROR(HLOOKUP($B131,$F26:$FS26,1,FALSE),0)=0,0,1)*AC$62</f>
        <v>0</v>
      </c>
      <c r="AD131" s="450">
        <f>IF(IFERROR(HLOOKUP($B131,$F27:$FS27,1,FALSE),0)=0,0,1)*AD$62</f>
        <v>0</v>
      </c>
      <c r="AE131" s="450">
        <f>IF(IFERROR(HLOOKUP($B131,$F28:$FS28,1,FALSE),0)=0,0,1)*AE$62</f>
        <v>0</v>
      </c>
      <c r="AF131" s="450">
        <f>IF(IFERROR(HLOOKUP($B131,$F29:$FS29,1,FALSE),0)=0,0,1)*AF$62</f>
        <v>0</v>
      </c>
      <c r="AG131" s="450">
        <f>IF(IFERROR(HLOOKUP($B131,$F30:$FS30,1,FALSE),0)=0,0,1)*AG$62</f>
        <v>0</v>
      </c>
      <c r="AH131" s="450">
        <f>IF(IFERROR(HLOOKUP($B131,$F31:$FS31,1,FALSE),0)=0,0,1)*AH$62</f>
        <v>0</v>
      </c>
      <c r="AI131" s="450">
        <f>IF(IFERROR(HLOOKUP($B131,$F32:$FS32,1,FALSE),0)=0,0,1)*AI$62</f>
        <v>0</v>
      </c>
      <c r="AJ131" s="450">
        <f>IF(IFERROR(HLOOKUP($B131,$F33:$FS33,1,FALSE),0)=0,0,1)*AJ$62</f>
        <v>0</v>
      </c>
      <c r="AK131" s="450">
        <f>IF(IFERROR(HLOOKUP($B131,$F34:$FS34,1,FALSE),0)=0,0,1)*AK$62</f>
        <v>0</v>
      </c>
      <c r="AL131" s="450">
        <f>IF(IFERROR(HLOOKUP($B131,$F35:$FS35,1,FALSE),0)=0,0,1)*AL$62</f>
        <v>0</v>
      </c>
      <c r="AM131" s="450">
        <f>IF(IFERROR(HLOOKUP($B131,$F36:$FS36,1,FALSE),0)=0,0,1)*AM$62</f>
        <v>0</v>
      </c>
      <c r="AN131" s="450">
        <f>IF(IFERROR(HLOOKUP($B131,$F37:$FS37,1,FALSE),0)=0,0,1)*AN$62</f>
        <v>0</v>
      </c>
      <c r="AO131" s="450">
        <f>IF(IFERROR(HLOOKUP($B131,$F38:$FS38,1,FALSE),0)=0,0,1)*AO$62</f>
        <v>0</v>
      </c>
      <c r="AP131" s="450">
        <f>IF(IFERROR(HLOOKUP($B131,$F39:$FS39,1,FALSE),0)=0,0,1)*AP$62</f>
        <v>0</v>
      </c>
      <c r="AQ131" s="450">
        <f>IF(IFERROR(HLOOKUP($B131,$F40:$FS40,1,FALSE),0)=0,0,1)*AQ$62</f>
        <v>0</v>
      </c>
      <c r="AR131" s="450">
        <f>IF(IFERROR(HLOOKUP($B131,$F41:$FS41,1,FALSE),0)=0,0,1)*AR$62</f>
        <v>0</v>
      </c>
      <c r="AS131" s="450">
        <f>IF(IFERROR(HLOOKUP($B131,$F42:$FS42,1,FALSE),0)=0,0,1)*AS$62</f>
        <v>0</v>
      </c>
      <c r="AT131" s="450">
        <f>IF(IFERROR(HLOOKUP($B131,$F43:$FS43,1,FALSE),0)=0,0,1)*AT$62</f>
        <v>0</v>
      </c>
      <c r="AU131" s="450">
        <f>IF(IFERROR(HLOOKUP($B131,$F44:$FS44,1,FALSE),0)=0,0,1)*AU$62</f>
        <v>0</v>
      </c>
      <c r="AV131" s="450">
        <f>IF(IFERROR(HLOOKUP($B131,$F45:$FS45,1,FALSE),0)=0,0,1)*AV$62</f>
        <v>0</v>
      </c>
      <c r="AW131" s="450">
        <f>IF(IFERROR(HLOOKUP($B131,$F46:$FS46,1,FALSE),0)=0,0,1)*AW$62</f>
        <v>0</v>
      </c>
      <c r="AX131" s="450">
        <f>IF(IFERROR(HLOOKUP($B131,$F47:$FS47,1,FALSE),0)=0,0,1)*AX$62</f>
        <v>0</v>
      </c>
      <c r="AY131" s="450">
        <f>IF(IFERROR(HLOOKUP($B131,$F48:$FS48,1,FALSE),0)=0,0,1)*AY$62</f>
        <v>0</v>
      </c>
      <c r="AZ131" s="450">
        <f>IF(IFERROR(HLOOKUP($B131,$F49:$FS49,1,FALSE),0)=0,0,1)*AZ$62</f>
        <v>0</v>
      </c>
      <c r="BA131" s="450">
        <f>IF(IFERROR(HLOOKUP($B131,$F50:$FS50,1,FALSE),0)=0,0,1)*BA$62</f>
        <v>0</v>
      </c>
      <c r="BB131" s="450">
        <f>IF(IFERROR(HLOOKUP($B131,$F51:$FS51,1,FALSE),0)=0,0,1)*BB$62</f>
        <v>0</v>
      </c>
      <c r="BC131" s="450">
        <f>IF(IFERROR(HLOOKUP($B131,$F52:$FS52,1,FALSE),0)=0,0,1)*BC$62</f>
        <v>0</v>
      </c>
      <c r="BD131" s="450">
        <f>IF(IFERROR(HLOOKUP($B131,$F53:$FS53,1,FALSE),0)=0,0,1)*BD$62</f>
        <v>0</v>
      </c>
      <c r="BE131" s="450">
        <f>IF(IFERROR(HLOOKUP($B131,$F54:$FS54,1,FALSE),0)=0,0,1)*BE$62</f>
        <v>0</v>
      </c>
      <c r="BF131" s="450">
        <f>IF(IFERROR(HLOOKUP($B131,$F55:$FS55,1,FALSE),0)=0,0,1)*BF$62</f>
        <v>0</v>
      </c>
      <c r="BG131" s="450">
        <f>IF(IFERROR(HLOOKUP($B131,$F56:$FS56,1,FALSE),0)=0,0,1)*BG$62</f>
        <v>0</v>
      </c>
      <c r="BH131" s="450">
        <f>IF(IFERROR(HLOOKUP($B131,$F57:$FS57,1,FALSE),0)=0,0,1)*BH$62</f>
        <v>0</v>
      </c>
      <c r="BI131" s="450">
        <f>IF(IFERROR(HLOOKUP($B131,$F58:$FS58,1,FALSE),0)=0,0,1)*BI$62</f>
        <v>0</v>
      </c>
    </row>
    <row r="132" spans="1:61" ht="13">
      <c r="A132" s="609">
        <v>8</v>
      </c>
      <c r="B132" s="619" t="s">
        <v>708</v>
      </c>
      <c r="C132">
        <f t="shared" ca="1" si="0"/>
        <v>1.18</v>
      </c>
      <c r="D132">
        <f t="shared" si="1"/>
        <v>2</v>
      </c>
      <c r="E132" s="450">
        <f>IF(IFERROR(HLOOKUP($B132,$F2:$FS2,1,FALSE),0)=0,0,1)*E$62</f>
        <v>0</v>
      </c>
      <c r="F132" s="450">
        <f>IF(IFERROR(HLOOKUP($B132,$F3:$FS3,1,FALSE),0)=0,0,1)*F$62</f>
        <v>0.18</v>
      </c>
      <c r="G132" s="450">
        <f>IF(IFERROR(HLOOKUP($B132,$F4:$FS4,1,FALSE),0)=0,0,1)*G$62</f>
        <v>1</v>
      </c>
      <c r="H132" s="450">
        <f>IF(IFERROR(HLOOKUP($B132,$F5:$FS5,1,FALSE),0)=0,0,1)*H$62</f>
        <v>0</v>
      </c>
      <c r="I132" s="450">
        <f ca="1">IF(IFERROR(HLOOKUP($B132,$F6:$FS6,1,FALSE),0)=0,0,1)*I$62</f>
        <v>0</v>
      </c>
      <c r="J132" s="450">
        <f>IF(IFERROR(HLOOKUP($B132,$F7:$FS7,1,FALSE),0)=0,0,1)*J$62</f>
        <v>0</v>
      </c>
      <c r="K132" s="450">
        <f>IF(IFERROR(HLOOKUP($B132,$F8:$FS8,1,FALSE),0)=0,0,1)*K$62</f>
        <v>0</v>
      </c>
      <c r="L132" s="450">
        <f>IF(IFERROR(HLOOKUP($B132,$F9:$FS9,1,FALSE),0)=0,0,1)*L$62</f>
        <v>0</v>
      </c>
      <c r="M132" s="450">
        <f>IF(IFERROR(HLOOKUP($B132,$F10:$FS10,1,FALSE),0)=0,0,1)*M$62</f>
        <v>0</v>
      </c>
      <c r="N132" s="450">
        <f>IF(IFERROR(HLOOKUP($B132,$F11:$FS11,1,FALSE),0)=0,0,1)*N$62</f>
        <v>0</v>
      </c>
      <c r="O132" s="450">
        <f>IF(IFERROR(HLOOKUP($B132,$F12:$FS12,1,FALSE),0)=0,0,1)*O$62</f>
        <v>0</v>
      </c>
      <c r="P132" s="450">
        <f>IF(IFERROR(HLOOKUP($B132,$F13:$FS13,1,FALSE),0)=0,0,1)*P$62</f>
        <v>0</v>
      </c>
      <c r="Q132" s="450">
        <f>IF(IFERROR(HLOOKUP($B132,$F14:$FS14,1,FALSE),0)=0,0,1)*Q$62</f>
        <v>0</v>
      </c>
      <c r="R132" s="450">
        <f>IF(IFERROR(HLOOKUP($B132,$F15:$FS15,1,FALSE),0)=0,0,1)*R$62</f>
        <v>0</v>
      </c>
      <c r="S132" s="450">
        <f>IF(IFERROR(HLOOKUP($B132,$F16:$FS16,1,FALSE),0)=0,0,1)*S$62</f>
        <v>0</v>
      </c>
      <c r="T132" s="450">
        <f>IF(IFERROR(HLOOKUP($B132,$F17:$FS17,1,FALSE),0)=0,0,1)*T$62</f>
        <v>0</v>
      </c>
      <c r="U132" s="450">
        <f>IF(IFERROR(HLOOKUP($B132,$F18:$FS18,1,FALSE),0)=0,0,1)*U$62</f>
        <v>0</v>
      </c>
      <c r="V132" s="450">
        <f>IF(IFERROR(HLOOKUP($B132,$F19:$FS19,1,FALSE),0)=0,0,1)*V$62</f>
        <v>0</v>
      </c>
      <c r="W132" s="450">
        <f>IF(IFERROR(HLOOKUP($B132,$F20:$FS20,1,FALSE),0)=0,0,1)*W$62</f>
        <v>0</v>
      </c>
      <c r="X132" s="450">
        <f>IF(IFERROR(HLOOKUP($B132,$F21:$FS21,1,FALSE),0)=0,0,1)*X$62</f>
        <v>0</v>
      </c>
      <c r="Y132" s="450">
        <f>IF(IFERROR(HLOOKUP($B132,$F22:$FS22,1,FALSE),0)=0,0,1)*Y$62</f>
        <v>0</v>
      </c>
      <c r="Z132" s="450">
        <f>IF(IFERROR(HLOOKUP($B132,$F23:$FS23,1,FALSE),0)=0,0,1)*Z$62</f>
        <v>0</v>
      </c>
      <c r="AA132" s="450">
        <f>IF(IFERROR(HLOOKUP($B132,$F24:$FS24,1,FALSE),0)=0,0,1)*AA$62</f>
        <v>0</v>
      </c>
      <c r="AB132" s="450">
        <f>IF(IFERROR(HLOOKUP($B132,$F25:$FS25,1,FALSE),0)=0,0,1)*AB$62</f>
        <v>0</v>
      </c>
      <c r="AC132" s="450">
        <f>IF(IFERROR(HLOOKUP($B132,$F26:$FS26,1,FALSE),0)=0,0,1)*AC$62</f>
        <v>0</v>
      </c>
      <c r="AD132" s="450">
        <f>IF(IFERROR(HLOOKUP($B132,$F27:$FS27,1,FALSE),0)=0,0,1)*AD$62</f>
        <v>0</v>
      </c>
      <c r="AE132" s="450">
        <f>IF(IFERROR(HLOOKUP($B132,$F28:$FS28,1,FALSE),0)=0,0,1)*AE$62</f>
        <v>0</v>
      </c>
      <c r="AF132" s="450">
        <f>IF(IFERROR(HLOOKUP($B132,$F29:$FS29,1,FALSE),0)=0,0,1)*AF$62</f>
        <v>0</v>
      </c>
      <c r="AG132" s="450">
        <f>IF(IFERROR(HLOOKUP($B132,$F30:$FS30,1,FALSE),0)=0,0,1)*AG$62</f>
        <v>0</v>
      </c>
      <c r="AH132" s="450">
        <f>IF(IFERROR(HLOOKUP($B132,$F31:$FS31,1,FALSE),0)=0,0,1)*AH$62</f>
        <v>0</v>
      </c>
      <c r="AI132" s="450">
        <f>IF(IFERROR(HLOOKUP($B132,$F32:$FS32,1,FALSE),0)=0,0,1)*AI$62</f>
        <v>0</v>
      </c>
      <c r="AJ132" s="450">
        <f>IF(IFERROR(HLOOKUP($B132,$F33:$FS33,1,FALSE),0)=0,0,1)*AJ$62</f>
        <v>0</v>
      </c>
      <c r="AK132" s="450">
        <f>IF(IFERROR(HLOOKUP($B132,$F34:$FS34,1,FALSE),0)=0,0,1)*AK$62</f>
        <v>0</v>
      </c>
      <c r="AL132" s="450">
        <f>IF(IFERROR(HLOOKUP($B132,$F35:$FS35,1,FALSE),0)=0,0,1)*AL$62</f>
        <v>0</v>
      </c>
      <c r="AM132" s="450">
        <f>IF(IFERROR(HLOOKUP($B132,$F36:$FS36,1,FALSE),0)=0,0,1)*AM$62</f>
        <v>0</v>
      </c>
      <c r="AN132" s="450">
        <f>IF(IFERROR(HLOOKUP($B132,$F37:$FS37,1,FALSE),0)=0,0,1)*AN$62</f>
        <v>0</v>
      </c>
      <c r="AO132" s="450">
        <f>IF(IFERROR(HLOOKUP($B132,$F38:$FS38,1,FALSE),0)=0,0,1)*AO$62</f>
        <v>0</v>
      </c>
      <c r="AP132" s="450">
        <f>IF(IFERROR(HLOOKUP($B132,$F39:$FS39,1,FALSE),0)=0,0,1)*AP$62</f>
        <v>0</v>
      </c>
      <c r="AQ132" s="450">
        <f>IF(IFERROR(HLOOKUP($B132,$F40:$FS40,1,FALSE),0)=0,0,1)*AQ$62</f>
        <v>0</v>
      </c>
      <c r="AR132" s="450">
        <f>IF(IFERROR(HLOOKUP($B132,$F41:$FS41,1,FALSE),0)=0,0,1)*AR$62</f>
        <v>0</v>
      </c>
      <c r="AS132" s="450">
        <f>IF(IFERROR(HLOOKUP($B132,$F42:$FS42,1,FALSE),0)=0,0,1)*AS$62</f>
        <v>0</v>
      </c>
      <c r="AT132" s="450">
        <f>IF(IFERROR(HLOOKUP($B132,$F43:$FS43,1,FALSE),0)=0,0,1)*AT$62</f>
        <v>0</v>
      </c>
      <c r="AU132" s="450">
        <f>IF(IFERROR(HLOOKUP($B132,$F44:$FS44,1,FALSE),0)=0,0,1)*AU$62</f>
        <v>0</v>
      </c>
      <c r="AV132" s="450">
        <f>IF(IFERROR(HLOOKUP($B132,$F45:$FS45,1,FALSE),0)=0,0,1)*AV$62</f>
        <v>0</v>
      </c>
      <c r="AW132" s="450">
        <f>IF(IFERROR(HLOOKUP($B132,$F46:$FS46,1,FALSE),0)=0,0,1)*AW$62</f>
        <v>0</v>
      </c>
      <c r="AX132" s="450">
        <f>IF(IFERROR(HLOOKUP($B132,$F47:$FS47,1,FALSE),0)=0,0,1)*AX$62</f>
        <v>0</v>
      </c>
      <c r="AY132" s="450">
        <f>IF(IFERROR(HLOOKUP($B132,$F48:$FS48,1,FALSE),0)=0,0,1)*AY$62</f>
        <v>0</v>
      </c>
      <c r="AZ132" s="450">
        <f>IF(IFERROR(HLOOKUP($B132,$F49:$FS49,1,FALSE),0)=0,0,1)*AZ$62</f>
        <v>0</v>
      </c>
      <c r="BA132" s="450">
        <f>IF(IFERROR(HLOOKUP($B132,$F50:$FS50,1,FALSE),0)=0,0,1)*BA$62</f>
        <v>0</v>
      </c>
      <c r="BB132" s="450">
        <f>IF(IFERROR(HLOOKUP($B132,$F51:$FS51,1,FALSE),0)=0,0,1)*BB$62</f>
        <v>0</v>
      </c>
      <c r="BC132" s="450">
        <f>IF(IFERROR(HLOOKUP($B132,$F52:$FS52,1,FALSE),0)=0,0,1)*BC$62</f>
        <v>0</v>
      </c>
      <c r="BD132" s="450">
        <f>IF(IFERROR(HLOOKUP($B132,$F53:$FS53,1,FALSE),0)=0,0,1)*BD$62</f>
        <v>0</v>
      </c>
      <c r="BE132" s="450">
        <f>IF(IFERROR(HLOOKUP($B132,$F54:$FS54,1,FALSE),0)=0,0,1)*BE$62</f>
        <v>0</v>
      </c>
      <c r="BF132" s="450">
        <f>IF(IFERROR(HLOOKUP($B132,$F55:$FS55,1,FALSE),0)=0,0,1)*BF$62</f>
        <v>0</v>
      </c>
      <c r="BG132" s="450">
        <f>IF(IFERROR(HLOOKUP($B132,$F56:$FS56,1,FALSE),0)=0,0,1)*BG$62</f>
        <v>0</v>
      </c>
      <c r="BH132" s="450">
        <f>IF(IFERROR(HLOOKUP($B132,$F57:$FS57,1,FALSE),0)=0,0,1)*BH$62</f>
        <v>0</v>
      </c>
      <c r="BI132" s="450">
        <f>IF(IFERROR(HLOOKUP($B132,$F58:$FS58,1,FALSE),0)=0,0,1)*BI$62</f>
        <v>0</v>
      </c>
    </row>
    <row r="133" spans="1:61" ht="13">
      <c r="A133" s="609">
        <v>8</v>
      </c>
      <c r="B133" s="619" t="s">
        <v>700</v>
      </c>
      <c r="C133">
        <f t="shared" ca="1" si="0"/>
        <v>1.18</v>
      </c>
      <c r="D133">
        <f t="shared" si="1"/>
        <v>2</v>
      </c>
      <c r="E133" s="450">
        <f>IF(IFERROR(HLOOKUP($B133,$F2:$FS2,1,FALSE),0)=0,0,1)*E$62</f>
        <v>0</v>
      </c>
      <c r="F133" s="450">
        <f>IF(IFERROR(HLOOKUP($B133,$F3:$FS3,1,FALSE),0)=0,0,1)*F$62</f>
        <v>0.18</v>
      </c>
      <c r="G133" s="450">
        <f>IF(IFERROR(HLOOKUP($B133,$F4:$FS4,1,FALSE),0)=0,0,1)*G$62</f>
        <v>1</v>
      </c>
      <c r="H133" s="450">
        <f>IF(IFERROR(HLOOKUP($B133,$F5:$FS5,1,FALSE),0)=0,0,1)*H$62</f>
        <v>0</v>
      </c>
      <c r="I133" s="450">
        <f ca="1">IF(IFERROR(HLOOKUP($B133,$F6:$FS6,1,FALSE),0)=0,0,1)*I$62</f>
        <v>0</v>
      </c>
      <c r="J133" s="450">
        <f>IF(IFERROR(HLOOKUP($B133,$F7:$FS7,1,FALSE),0)=0,0,1)*J$62</f>
        <v>0</v>
      </c>
      <c r="K133" s="450">
        <f>IF(IFERROR(HLOOKUP($B133,$F8:$FS8,1,FALSE),0)=0,0,1)*K$62</f>
        <v>0</v>
      </c>
      <c r="L133" s="450">
        <f>IF(IFERROR(HLOOKUP($B133,$F9:$FS9,1,FALSE),0)=0,0,1)*L$62</f>
        <v>0</v>
      </c>
      <c r="M133" s="450">
        <f>IF(IFERROR(HLOOKUP($B133,$F10:$FS10,1,FALSE),0)=0,0,1)*M$62</f>
        <v>0</v>
      </c>
      <c r="N133" s="450">
        <f>IF(IFERROR(HLOOKUP($B133,$F11:$FS11,1,FALSE),0)=0,0,1)*N$62</f>
        <v>0</v>
      </c>
      <c r="O133" s="450">
        <f>IF(IFERROR(HLOOKUP($B133,$F12:$FS12,1,FALSE),0)=0,0,1)*O$62</f>
        <v>0</v>
      </c>
      <c r="P133" s="450">
        <f>IF(IFERROR(HLOOKUP($B133,$F13:$FS13,1,FALSE),0)=0,0,1)*P$62</f>
        <v>0</v>
      </c>
      <c r="Q133" s="450">
        <f>IF(IFERROR(HLOOKUP($B133,$F14:$FS14,1,FALSE),0)=0,0,1)*Q$62</f>
        <v>0</v>
      </c>
      <c r="R133" s="450">
        <f>IF(IFERROR(HLOOKUP($B133,$F15:$FS15,1,FALSE),0)=0,0,1)*R$62</f>
        <v>0</v>
      </c>
      <c r="S133" s="450">
        <f>IF(IFERROR(HLOOKUP($B133,$F16:$FS16,1,FALSE),0)=0,0,1)*S$62</f>
        <v>0</v>
      </c>
      <c r="T133" s="450">
        <f>IF(IFERROR(HLOOKUP($B133,$F17:$FS17,1,FALSE),0)=0,0,1)*T$62</f>
        <v>0</v>
      </c>
      <c r="U133" s="450">
        <f>IF(IFERROR(HLOOKUP($B133,$F18:$FS18,1,FALSE),0)=0,0,1)*U$62</f>
        <v>0</v>
      </c>
      <c r="V133" s="450">
        <f>IF(IFERROR(HLOOKUP($B133,$F19:$FS19,1,FALSE),0)=0,0,1)*V$62</f>
        <v>0</v>
      </c>
      <c r="W133" s="450">
        <f>IF(IFERROR(HLOOKUP($B133,$F20:$FS20,1,FALSE),0)=0,0,1)*W$62</f>
        <v>0</v>
      </c>
      <c r="X133" s="450">
        <f>IF(IFERROR(HLOOKUP($B133,$F21:$FS21,1,FALSE),0)=0,0,1)*X$62</f>
        <v>0</v>
      </c>
      <c r="Y133" s="450">
        <f>IF(IFERROR(HLOOKUP($B133,$F22:$FS22,1,FALSE),0)=0,0,1)*Y$62</f>
        <v>0</v>
      </c>
      <c r="Z133" s="450">
        <f>IF(IFERROR(HLOOKUP($B133,$F23:$FS23,1,FALSE),0)=0,0,1)*Z$62</f>
        <v>0</v>
      </c>
      <c r="AA133" s="450">
        <f>IF(IFERROR(HLOOKUP($B133,$F24:$FS24,1,FALSE),0)=0,0,1)*AA$62</f>
        <v>0</v>
      </c>
      <c r="AB133" s="450">
        <f>IF(IFERROR(HLOOKUP($B133,$F25:$FS25,1,FALSE),0)=0,0,1)*AB$62</f>
        <v>0</v>
      </c>
      <c r="AC133" s="450">
        <f>IF(IFERROR(HLOOKUP($B133,$F26:$FS26,1,FALSE),0)=0,0,1)*AC$62</f>
        <v>0</v>
      </c>
      <c r="AD133" s="450">
        <f>IF(IFERROR(HLOOKUP($B133,$F27:$FS27,1,FALSE),0)=0,0,1)*AD$62</f>
        <v>0</v>
      </c>
      <c r="AE133" s="450">
        <f>IF(IFERROR(HLOOKUP($B133,$F28:$FS28,1,FALSE),0)=0,0,1)*AE$62</f>
        <v>0</v>
      </c>
      <c r="AF133" s="450">
        <f>IF(IFERROR(HLOOKUP($B133,$F29:$FS29,1,FALSE),0)=0,0,1)*AF$62</f>
        <v>0</v>
      </c>
      <c r="AG133" s="450">
        <f>IF(IFERROR(HLOOKUP($B133,$F30:$FS30,1,FALSE),0)=0,0,1)*AG$62</f>
        <v>0</v>
      </c>
      <c r="AH133" s="450">
        <f>IF(IFERROR(HLOOKUP($B133,$F31:$FS31,1,FALSE),0)=0,0,1)*AH$62</f>
        <v>0</v>
      </c>
      <c r="AI133" s="450">
        <f>IF(IFERROR(HLOOKUP($B133,$F32:$FS32,1,FALSE),0)=0,0,1)*AI$62</f>
        <v>0</v>
      </c>
      <c r="AJ133" s="450">
        <f>IF(IFERROR(HLOOKUP($B133,$F33:$FS33,1,FALSE),0)=0,0,1)*AJ$62</f>
        <v>0</v>
      </c>
      <c r="AK133" s="450">
        <f>IF(IFERROR(HLOOKUP($B133,$F34:$FS34,1,FALSE),0)=0,0,1)*AK$62</f>
        <v>0</v>
      </c>
      <c r="AL133" s="450">
        <f>IF(IFERROR(HLOOKUP($B133,$F35:$FS35,1,FALSE),0)=0,0,1)*AL$62</f>
        <v>0</v>
      </c>
      <c r="AM133" s="450">
        <f>IF(IFERROR(HLOOKUP($B133,$F36:$FS36,1,FALSE),0)=0,0,1)*AM$62</f>
        <v>0</v>
      </c>
      <c r="AN133" s="450">
        <f>IF(IFERROR(HLOOKUP($B133,$F37:$FS37,1,FALSE),0)=0,0,1)*AN$62</f>
        <v>0</v>
      </c>
      <c r="AO133" s="450">
        <f>IF(IFERROR(HLOOKUP($B133,$F38:$FS38,1,FALSE),0)=0,0,1)*AO$62</f>
        <v>0</v>
      </c>
      <c r="AP133" s="450">
        <f>IF(IFERROR(HLOOKUP($B133,$F39:$FS39,1,FALSE),0)=0,0,1)*AP$62</f>
        <v>0</v>
      </c>
      <c r="AQ133" s="450">
        <f>IF(IFERROR(HLOOKUP($B133,$F40:$FS40,1,FALSE),0)=0,0,1)*AQ$62</f>
        <v>0</v>
      </c>
      <c r="AR133" s="450">
        <f>IF(IFERROR(HLOOKUP($B133,$F41:$FS41,1,FALSE),0)=0,0,1)*AR$62</f>
        <v>0</v>
      </c>
      <c r="AS133" s="450">
        <f>IF(IFERROR(HLOOKUP($B133,$F42:$FS42,1,FALSE),0)=0,0,1)*AS$62</f>
        <v>0</v>
      </c>
      <c r="AT133" s="450">
        <f>IF(IFERROR(HLOOKUP($B133,$F43:$FS43,1,FALSE),0)=0,0,1)*AT$62</f>
        <v>0</v>
      </c>
      <c r="AU133" s="450">
        <f>IF(IFERROR(HLOOKUP($B133,$F44:$FS44,1,FALSE),0)=0,0,1)*AU$62</f>
        <v>0</v>
      </c>
      <c r="AV133" s="450">
        <f>IF(IFERROR(HLOOKUP($B133,$F45:$FS45,1,FALSE),0)=0,0,1)*AV$62</f>
        <v>0</v>
      </c>
      <c r="AW133" s="450">
        <f>IF(IFERROR(HLOOKUP($B133,$F46:$FS46,1,FALSE),0)=0,0,1)*AW$62</f>
        <v>0</v>
      </c>
      <c r="AX133" s="450">
        <f>IF(IFERROR(HLOOKUP($B133,$F47:$FS47,1,FALSE),0)=0,0,1)*AX$62</f>
        <v>0</v>
      </c>
      <c r="AY133" s="450">
        <f>IF(IFERROR(HLOOKUP($B133,$F48:$FS48,1,FALSE),0)=0,0,1)*AY$62</f>
        <v>0</v>
      </c>
      <c r="AZ133" s="450">
        <f>IF(IFERROR(HLOOKUP($B133,$F49:$FS49,1,FALSE),0)=0,0,1)*AZ$62</f>
        <v>0</v>
      </c>
      <c r="BA133" s="450">
        <f>IF(IFERROR(HLOOKUP($B133,$F50:$FS50,1,FALSE),0)=0,0,1)*BA$62</f>
        <v>0</v>
      </c>
      <c r="BB133" s="450">
        <f>IF(IFERROR(HLOOKUP($B133,$F51:$FS51,1,FALSE),0)=0,0,1)*BB$62</f>
        <v>0</v>
      </c>
      <c r="BC133" s="450">
        <f>IF(IFERROR(HLOOKUP($B133,$F52:$FS52,1,FALSE),0)=0,0,1)*BC$62</f>
        <v>0</v>
      </c>
      <c r="BD133" s="450">
        <f>IF(IFERROR(HLOOKUP($B133,$F53:$FS53,1,FALSE),0)=0,0,1)*BD$62</f>
        <v>0</v>
      </c>
      <c r="BE133" s="450">
        <f>IF(IFERROR(HLOOKUP($B133,$F54:$FS54,1,FALSE),0)=0,0,1)*BE$62</f>
        <v>0</v>
      </c>
      <c r="BF133" s="450">
        <f>IF(IFERROR(HLOOKUP($B133,$F55:$FS55,1,FALSE),0)=0,0,1)*BF$62</f>
        <v>0</v>
      </c>
      <c r="BG133" s="450">
        <f>IF(IFERROR(HLOOKUP($B133,$F56:$FS56,1,FALSE),0)=0,0,1)*BG$62</f>
        <v>0</v>
      </c>
      <c r="BH133" s="450">
        <f>IF(IFERROR(HLOOKUP($B133,$F57:$FS57,1,FALSE),0)=0,0,1)*BH$62</f>
        <v>0</v>
      </c>
      <c r="BI133" s="450">
        <f>IF(IFERROR(HLOOKUP($B133,$F58:$FS58,1,FALSE),0)=0,0,1)*BI$62</f>
        <v>0</v>
      </c>
    </row>
    <row r="134" spans="1:61" ht="13">
      <c r="A134" s="609">
        <v>8</v>
      </c>
      <c r="B134" s="619" t="s">
        <v>709</v>
      </c>
      <c r="C134">
        <f t="shared" ca="1" si="0"/>
        <v>1.18</v>
      </c>
      <c r="D134">
        <f t="shared" si="1"/>
        <v>2</v>
      </c>
      <c r="E134" s="450">
        <f>IF(IFERROR(HLOOKUP($B134,$F2:$FS2,1,FALSE),0)=0,0,1)*E$62</f>
        <v>0</v>
      </c>
      <c r="F134" s="450">
        <f>IF(IFERROR(HLOOKUP($B134,$F3:$FS3,1,FALSE),0)=0,0,1)*F$62</f>
        <v>0.18</v>
      </c>
      <c r="G134" s="450">
        <f>IF(IFERROR(HLOOKUP($B134,$F4:$FS4,1,FALSE),0)=0,0,1)*G$62</f>
        <v>1</v>
      </c>
      <c r="H134" s="450">
        <f>IF(IFERROR(HLOOKUP($B134,$F5:$FS5,1,FALSE),0)=0,0,1)*H$62</f>
        <v>0</v>
      </c>
      <c r="I134" s="450">
        <f ca="1">IF(IFERROR(HLOOKUP($B134,$F6:$FS6,1,FALSE),0)=0,0,1)*I$62</f>
        <v>0</v>
      </c>
      <c r="J134" s="450">
        <f>IF(IFERROR(HLOOKUP($B134,$F7:$FS7,1,FALSE),0)=0,0,1)*J$62</f>
        <v>0</v>
      </c>
      <c r="K134" s="450">
        <f>IF(IFERROR(HLOOKUP($B134,$F8:$FS8,1,FALSE),0)=0,0,1)*K$62</f>
        <v>0</v>
      </c>
      <c r="L134" s="450">
        <f>IF(IFERROR(HLOOKUP($B134,$F9:$FS9,1,FALSE),0)=0,0,1)*L$62</f>
        <v>0</v>
      </c>
      <c r="M134" s="450">
        <f>IF(IFERROR(HLOOKUP($B134,$F10:$FS10,1,FALSE),0)=0,0,1)*M$62</f>
        <v>0</v>
      </c>
      <c r="N134" s="450">
        <f>IF(IFERROR(HLOOKUP($B134,$F11:$FS11,1,FALSE),0)=0,0,1)*N$62</f>
        <v>0</v>
      </c>
      <c r="O134" s="450">
        <f>IF(IFERROR(HLOOKUP($B134,$F12:$FS12,1,FALSE),0)=0,0,1)*O$62</f>
        <v>0</v>
      </c>
      <c r="P134" s="450">
        <f>IF(IFERROR(HLOOKUP($B134,$F13:$FS13,1,FALSE),0)=0,0,1)*P$62</f>
        <v>0</v>
      </c>
      <c r="Q134" s="450">
        <f>IF(IFERROR(HLOOKUP($B134,$F14:$FS14,1,FALSE),0)=0,0,1)*Q$62</f>
        <v>0</v>
      </c>
      <c r="R134" s="450">
        <f>IF(IFERROR(HLOOKUP($B134,$F15:$FS15,1,FALSE),0)=0,0,1)*R$62</f>
        <v>0</v>
      </c>
      <c r="S134" s="450">
        <f>IF(IFERROR(HLOOKUP($B134,$F16:$FS16,1,FALSE),0)=0,0,1)*S$62</f>
        <v>0</v>
      </c>
      <c r="T134" s="450">
        <f>IF(IFERROR(HLOOKUP($B134,$F17:$FS17,1,FALSE),0)=0,0,1)*T$62</f>
        <v>0</v>
      </c>
      <c r="U134" s="450">
        <f>IF(IFERROR(HLOOKUP($B134,$F18:$FS18,1,FALSE),0)=0,0,1)*U$62</f>
        <v>0</v>
      </c>
      <c r="V134" s="450">
        <f>IF(IFERROR(HLOOKUP($B134,$F19:$FS19,1,FALSE),0)=0,0,1)*V$62</f>
        <v>0</v>
      </c>
      <c r="W134" s="450">
        <f>IF(IFERROR(HLOOKUP($B134,$F20:$FS20,1,FALSE),0)=0,0,1)*W$62</f>
        <v>0</v>
      </c>
      <c r="X134" s="450">
        <f>IF(IFERROR(HLOOKUP($B134,$F21:$FS21,1,FALSE),0)=0,0,1)*X$62</f>
        <v>0</v>
      </c>
      <c r="Y134" s="450">
        <f>IF(IFERROR(HLOOKUP($B134,$F22:$FS22,1,FALSE),0)=0,0,1)*Y$62</f>
        <v>0</v>
      </c>
      <c r="Z134" s="450">
        <f>IF(IFERROR(HLOOKUP($B134,$F23:$FS23,1,FALSE),0)=0,0,1)*Z$62</f>
        <v>0</v>
      </c>
      <c r="AA134" s="450">
        <f>IF(IFERROR(HLOOKUP($B134,$F24:$FS24,1,FALSE),0)=0,0,1)*AA$62</f>
        <v>0</v>
      </c>
      <c r="AB134" s="450">
        <f>IF(IFERROR(HLOOKUP($B134,$F25:$FS25,1,FALSE),0)=0,0,1)*AB$62</f>
        <v>0</v>
      </c>
      <c r="AC134" s="450">
        <f>IF(IFERROR(HLOOKUP($B134,$F26:$FS26,1,FALSE),0)=0,0,1)*AC$62</f>
        <v>0</v>
      </c>
      <c r="AD134" s="450">
        <f>IF(IFERROR(HLOOKUP($B134,$F27:$FS27,1,FALSE),0)=0,0,1)*AD$62</f>
        <v>0</v>
      </c>
      <c r="AE134" s="450">
        <f>IF(IFERROR(HLOOKUP($B134,$F28:$FS28,1,FALSE),0)=0,0,1)*AE$62</f>
        <v>0</v>
      </c>
      <c r="AF134" s="450">
        <f>IF(IFERROR(HLOOKUP($B134,$F29:$FS29,1,FALSE),0)=0,0,1)*AF$62</f>
        <v>0</v>
      </c>
      <c r="AG134" s="450">
        <f>IF(IFERROR(HLOOKUP($B134,$F30:$FS30,1,FALSE),0)=0,0,1)*AG$62</f>
        <v>0</v>
      </c>
      <c r="AH134" s="450">
        <f>IF(IFERROR(HLOOKUP($B134,$F31:$FS31,1,FALSE),0)=0,0,1)*AH$62</f>
        <v>0</v>
      </c>
      <c r="AI134" s="450">
        <f>IF(IFERROR(HLOOKUP($B134,$F32:$FS32,1,FALSE),0)=0,0,1)*AI$62</f>
        <v>0</v>
      </c>
      <c r="AJ134" s="450">
        <f>IF(IFERROR(HLOOKUP($B134,$F33:$FS33,1,FALSE),0)=0,0,1)*AJ$62</f>
        <v>0</v>
      </c>
      <c r="AK134" s="450">
        <f>IF(IFERROR(HLOOKUP($B134,$F34:$FS34,1,FALSE),0)=0,0,1)*AK$62</f>
        <v>0</v>
      </c>
      <c r="AL134" s="450">
        <f>IF(IFERROR(HLOOKUP($B134,$F35:$FS35,1,FALSE),0)=0,0,1)*AL$62</f>
        <v>0</v>
      </c>
      <c r="AM134" s="450">
        <f>IF(IFERROR(HLOOKUP($B134,$F36:$FS36,1,FALSE),0)=0,0,1)*AM$62</f>
        <v>0</v>
      </c>
      <c r="AN134" s="450">
        <f>IF(IFERROR(HLOOKUP($B134,$F37:$FS37,1,FALSE),0)=0,0,1)*AN$62</f>
        <v>0</v>
      </c>
      <c r="AO134" s="450">
        <f>IF(IFERROR(HLOOKUP($B134,$F38:$FS38,1,FALSE),0)=0,0,1)*AO$62</f>
        <v>0</v>
      </c>
      <c r="AP134" s="450">
        <f>IF(IFERROR(HLOOKUP($B134,$F39:$FS39,1,FALSE),0)=0,0,1)*AP$62</f>
        <v>0</v>
      </c>
      <c r="AQ134" s="450">
        <f>IF(IFERROR(HLOOKUP($B134,$F40:$FS40,1,FALSE),0)=0,0,1)*AQ$62</f>
        <v>0</v>
      </c>
      <c r="AR134" s="450">
        <f>IF(IFERROR(HLOOKUP($B134,$F41:$FS41,1,FALSE),0)=0,0,1)*AR$62</f>
        <v>0</v>
      </c>
      <c r="AS134" s="450">
        <f>IF(IFERROR(HLOOKUP($B134,$F42:$FS42,1,FALSE),0)=0,0,1)*AS$62</f>
        <v>0</v>
      </c>
      <c r="AT134" s="450">
        <f>IF(IFERROR(HLOOKUP($B134,$F43:$FS43,1,FALSE),0)=0,0,1)*AT$62</f>
        <v>0</v>
      </c>
      <c r="AU134" s="450">
        <f>IF(IFERROR(HLOOKUP($B134,$F44:$FS44,1,FALSE),0)=0,0,1)*AU$62</f>
        <v>0</v>
      </c>
      <c r="AV134" s="450">
        <f>IF(IFERROR(HLOOKUP($B134,$F45:$FS45,1,FALSE),0)=0,0,1)*AV$62</f>
        <v>0</v>
      </c>
      <c r="AW134" s="450">
        <f>IF(IFERROR(HLOOKUP($B134,$F46:$FS46,1,FALSE),0)=0,0,1)*AW$62</f>
        <v>0</v>
      </c>
      <c r="AX134" s="450">
        <f>IF(IFERROR(HLOOKUP($B134,$F47:$FS47,1,FALSE),0)=0,0,1)*AX$62</f>
        <v>0</v>
      </c>
      <c r="AY134" s="450">
        <f>IF(IFERROR(HLOOKUP($B134,$F48:$FS48,1,FALSE),0)=0,0,1)*AY$62</f>
        <v>0</v>
      </c>
      <c r="AZ134" s="450">
        <f>IF(IFERROR(HLOOKUP($B134,$F49:$FS49,1,FALSE),0)=0,0,1)*AZ$62</f>
        <v>0</v>
      </c>
      <c r="BA134" s="450">
        <f>IF(IFERROR(HLOOKUP($B134,$F50:$FS50,1,FALSE),0)=0,0,1)*BA$62</f>
        <v>0</v>
      </c>
      <c r="BB134" s="450">
        <f>IF(IFERROR(HLOOKUP($B134,$F51:$FS51,1,FALSE),0)=0,0,1)*BB$62</f>
        <v>0</v>
      </c>
      <c r="BC134" s="450">
        <f>IF(IFERROR(HLOOKUP($B134,$F52:$FS52,1,FALSE),0)=0,0,1)*BC$62</f>
        <v>0</v>
      </c>
      <c r="BD134" s="450">
        <f>IF(IFERROR(HLOOKUP($B134,$F53:$FS53,1,FALSE),0)=0,0,1)*BD$62</f>
        <v>0</v>
      </c>
      <c r="BE134" s="450">
        <f>IF(IFERROR(HLOOKUP($B134,$F54:$FS54,1,FALSE),0)=0,0,1)*BE$62</f>
        <v>0</v>
      </c>
      <c r="BF134" s="450">
        <f>IF(IFERROR(HLOOKUP($B134,$F55:$FS55,1,FALSE),0)=0,0,1)*BF$62</f>
        <v>0</v>
      </c>
      <c r="BG134" s="450">
        <f>IF(IFERROR(HLOOKUP($B134,$F56:$FS56,1,FALSE),0)=0,0,1)*BG$62</f>
        <v>0</v>
      </c>
      <c r="BH134" s="450">
        <f>IF(IFERROR(HLOOKUP($B134,$F57:$FS57,1,FALSE),0)=0,0,1)*BH$62</f>
        <v>0</v>
      </c>
      <c r="BI134" s="450">
        <f>IF(IFERROR(HLOOKUP($B134,$F58:$FS58,1,FALSE),0)=0,0,1)*BI$62</f>
        <v>0</v>
      </c>
    </row>
    <row r="135" spans="1:61" ht="13">
      <c r="A135" s="609">
        <v>8</v>
      </c>
      <c r="B135" s="619" t="s">
        <v>710</v>
      </c>
      <c r="C135">
        <f t="shared" ca="1" si="0"/>
        <v>1.18</v>
      </c>
      <c r="D135">
        <f t="shared" si="1"/>
        <v>2</v>
      </c>
      <c r="E135" s="450">
        <f>IF(IFERROR(HLOOKUP($B135,$F2:$FS2,1,FALSE),0)=0,0,1)*E$62</f>
        <v>0</v>
      </c>
      <c r="F135" s="450">
        <f>IF(IFERROR(HLOOKUP($B135,$F3:$FS3,1,FALSE),0)=0,0,1)*F$62</f>
        <v>0.18</v>
      </c>
      <c r="G135" s="450">
        <f>IF(IFERROR(HLOOKUP($B135,$F4:$FS4,1,FALSE),0)=0,0,1)*G$62</f>
        <v>1</v>
      </c>
      <c r="H135" s="450">
        <f>IF(IFERROR(HLOOKUP($B135,$F5:$FS5,1,FALSE),0)=0,0,1)*H$62</f>
        <v>0</v>
      </c>
      <c r="I135" s="450">
        <f ca="1">IF(IFERROR(HLOOKUP($B135,$F6:$FS6,1,FALSE),0)=0,0,1)*I$62</f>
        <v>0</v>
      </c>
      <c r="J135" s="450">
        <f>IF(IFERROR(HLOOKUP($B135,$F7:$FS7,1,FALSE),0)=0,0,1)*J$62</f>
        <v>0</v>
      </c>
      <c r="K135" s="450">
        <f>IF(IFERROR(HLOOKUP($B135,$F8:$FS8,1,FALSE),0)=0,0,1)*K$62</f>
        <v>0</v>
      </c>
      <c r="L135" s="450">
        <f>IF(IFERROR(HLOOKUP($B135,$F9:$FS9,1,FALSE),0)=0,0,1)*L$62</f>
        <v>0</v>
      </c>
      <c r="M135" s="450">
        <f>IF(IFERROR(HLOOKUP($B135,$F10:$FS10,1,FALSE),0)=0,0,1)*M$62</f>
        <v>0</v>
      </c>
      <c r="N135" s="450">
        <f>IF(IFERROR(HLOOKUP($B135,$F11:$FS11,1,FALSE),0)=0,0,1)*N$62</f>
        <v>0</v>
      </c>
      <c r="O135" s="450">
        <f>IF(IFERROR(HLOOKUP($B135,$F12:$FS12,1,FALSE),0)=0,0,1)*O$62</f>
        <v>0</v>
      </c>
      <c r="P135" s="450">
        <f>IF(IFERROR(HLOOKUP($B135,$F13:$FS13,1,FALSE),0)=0,0,1)*P$62</f>
        <v>0</v>
      </c>
      <c r="Q135" s="450">
        <f>IF(IFERROR(HLOOKUP($B135,$F14:$FS14,1,FALSE),0)=0,0,1)*Q$62</f>
        <v>0</v>
      </c>
      <c r="R135" s="450">
        <f>IF(IFERROR(HLOOKUP($B135,$F15:$FS15,1,FALSE),0)=0,0,1)*R$62</f>
        <v>0</v>
      </c>
      <c r="S135" s="450">
        <f>IF(IFERROR(HLOOKUP($B135,$F16:$FS16,1,FALSE),0)=0,0,1)*S$62</f>
        <v>0</v>
      </c>
      <c r="T135" s="450">
        <f>IF(IFERROR(HLOOKUP($B135,$F17:$FS17,1,FALSE),0)=0,0,1)*T$62</f>
        <v>0</v>
      </c>
      <c r="U135" s="450">
        <f>IF(IFERROR(HLOOKUP($B135,$F18:$FS18,1,FALSE),0)=0,0,1)*U$62</f>
        <v>0</v>
      </c>
      <c r="V135" s="450">
        <f>IF(IFERROR(HLOOKUP($B135,$F19:$FS19,1,FALSE),0)=0,0,1)*V$62</f>
        <v>0</v>
      </c>
      <c r="W135" s="450">
        <f>IF(IFERROR(HLOOKUP($B135,$F20:$FS20,1,FALSE),0)=0,0,1)*W$62</f>
        <v>0</v>
      </c>
      <c r="X135" s="450">
        <f>IF(IFERROR(HLOOKUP($B135,$F21:$FS21,1,FALSE),0)=0,0,1)*X$62</f>
        <v>0</v>
      </c>
      <c r="Y135" s="450">
        <f>IF(IFERROR(HLOOKUP($B135,$F22:$FS22,1,FALSE),0)=0,0,1)*Y$62</f>
        <v>0</v>
      </c>
      <c r="Z135" s="450">
        <f>IF(IFERROR(HLOOKUP($B135,$F23:$FS23,1,FALSE),0)=0,0,1)*Z$62</f>
        <v>0</v>
      </c>
      <c r="AA135" s="450">
        <f>IF(IFERROR(HLOOKUP($B135,$F24:$FS24,1,FALSE),0)=0,0,1)*AA$62</f>
        <v>0</v>
      </c>
      <c r="AB135" s="450">
        <f>IF(IFERROR(HLOOKUP($B135,$F25:$FS25,1,FALSE),0)=0,0,1)*AB$62</f>
        <v>0</v>
      </c>
      <c r="AC135" s="450">
        <f>IF(IFERROR(HLOOKUP($B135,$F26:$FS26,1,FALSE),0)=0,0,1)*AC$62</f>
        <v>0</v>
      </c>
      <c r="AD135" s="450">
        <f>IF(IFERROR(HLOOKUP($B135,$F27:$FS27,1,FALSE),0)=0,0,1)*AD$62</f>
        <v>0</v>
      </c>
      <c r="AE135" s="450">
        <f>IF(IFERROR(HLOOKUP($B135,$F28:$FS28,1,FALSE),0)=0,0,1)*AE$62</f>
        <v>0</v>
      </c>
      <c r="AF135" s="450">
        <f>IF(IFERROR(HLOOKUP($B135,$F29:$FS29,1,FALSE),0)=0,0,1)*AF$62</f>
        <v>0</v>
      </c>
      <c r="AG135" s="450">
        <f>IF(IFERROR(HLOOKUP($B135,$F30:$FS30,1,FALSE),0)=0,0,1)*AG$62</f>
        <v>0</v>
      </c>
      <c r="AH135" s="450">
        <f>IF(IFERROR(HLOOKUP($B135,$F31:$FS31,1,FALSE),0)=0,0,1)*AH$62</f>
        <v>0</v>
      </c>
      <c r="AI135" s="450">
        <f>IF(IFERROR(HLOOKUP($B135,$F32:$FS32,1,FALSE),0)=0,0,1)*AI$62</f>
        <v>0</v>
      </c>
      <c r="AJ135" s="450">
        <f>IF(IFERROR(HLOOKUP($B135,$F33:$FS33,1,FALSE),0)=0,0,1)*AJ$62</f>
        <v>0</v>
      </c>
      <c r="AK135" s="450">
        <f>IF(IFERROR(HLOOKUP($B135,$F34:$FS34,1,FALSE),0)=0,0,1)*AK$62</f>
        <v>0</v>
      </c>
      <c r="AL135" s="450">
        <f>IF(IFERROR(HLOOKUP($B135,$F35:$FS35,1,FALSE),0)=0,0,1)*AL$62</f>
        <v>0</v>
      </c>
      <c r="AM135" s="450">
        <f>IF(IFERROR(HLOOKUP($B135,$F36:$FS36,1,FALSE),0)=0,0,1)*AM$62</f>
        <v>0</v>
      </c>
      <c r="AN135" s="450">
        <f>IF(IFERROR(HLOOKUP($B135,$F37:$FS37,1,FALSE),0)=0,0,1)*AN$62</f>
        <v>0</v>
      </c>
      <c r="AO135" s="450">
        <f>IF(IFERROR(HLOOKUP($B135,$F38:$FS38,1,FALSE),0)=0,0,1)*AO$62</f>
        <v>0</v>
      </c>
      <c r="AP135" s="450">
        <f>IF(IFERROR(HLOOKUP($B135,$F39:$FS39,1,FALSE),0)=0,0,1)*AP$62</f>
        <v>0</v>
      </c>
      <c r="AQ135" s="450">
        <f>IF(IFERROR(HLOOKUP($B135,$F40:$FS40,1,FALSE),0)=0,0,1)*AQ$62</f>
        <v>0</v>
      </c>
      <c r="AR135" s="450">
        <f>IF(IFERROR(HLOOKUP($B135,$F41:$FS41,1,FALSE),0)=0,0,1)*AR$62</f>
        <v>0</v>
      </c>
      <c r="AS135" s="450">
        <f>IF(IFERROR(HLOOKUP($B135,$F42:$FS42,1,FALSE),0)=0,0,1)*AS$62</f>
        <v>0</v>
      </c>
      <c r="AT135" s="450">
        <f>IF(IFERROR(HLOOKUP($B135,$F43:$FS43,1,FALSE),0)=0,0,1)*AT$62</f>
        <v>0</v>
      </c>
      <c r="AU135" s="450">
        <f>IF(IFERROR(HLOOKUP($B135,$F44:$FS44,1,FALSE),0)=0,0,1)*AU$62</f>
        <v>0</v>
      </c>
      <c r="AV135" s="450">
        <f>IF(IFERROR(HLOOKUP($B135,$F45:$FS45,1,FALSE),0)=0,0,1)*AV$62</f>
        <v>0</v>
      </c>
      <c r="AW135" s="450">
        <f>IF(IFERROR(HLOOKUP($B135,$F46:$FS46,1,FALSE),0)=0,0,1)*AW$62</f>
        <v>0</v>
      </c>
      <c r="AX135" s="450">
        <f>IF(IFERROR(HLOOKUP($B135,$F47:$FS47,1,FALSE),0)=0,0,1)*AX$62</f>
        <v>0</v>
      </c>
      <c r="AY135" s="450">
        <f>IF(IFERROR(HLOOKUP($B135,$F48:$FS48,1,FALSE),0)=0,0,1)*AY$62</f>
        <v>0</v>
      </c>
      <c r="AZ135" s="450">
        <f>IF(IFERROR(HLOOKUP($B135,$F49:$FS49,1,FALSE),0)=0,0,1)*AZ$62</f>
        <v>0</v>
      </c>
      <c r="BA135" s="450">
        <f>IF(IFERROR(HLOOKUP($B135,$F50:$FS50,1,FALSE),0)=0,0,1)*BA$62</f>
        <v>0</v>
      </c>
      <c r="BB135" s="450">
        <f>IF(IFERROR(HLOOKUP($B135,$F51:$FS51,1,FALSE),0)=0,0,1)*BB$62</f>
        <v>0</v>
      </c>
      <c r="BC135" s="450">
        <f>IF(IFERROR(HLOOKUP($B135,$F52:$FS52,1,FALSE),0)=0,0,1)*BC$62</f>
        <v>0</v>
      </c>
      <c r="BD135" s="450">
        <f>IF(IFERROR(HLOOKUP($B135,$F53:$FS53,1,FALSE),0)=0,0,1)*BD$62</f>
        <v>0</v>
      </c>
      <c r="BE135" s="450">
        <f>IF(IFERROR(HLOOKUP($B135,$F54:$FS54,1,FALSE),0)=0,0,1)*BE$62</f>
        <v>0</v>
      </c>
      <c r="BF135" s="450">
        <f>IF(IFERROR(HLOOKUP($B135,$F55:$FS55,1,FALSE),0)=0,0,1)*BF$62</f>
        <v>0</v>
      </c>
      <c r="BG135" s="450">
        <f>IF(IFERROR(HLOOKUP($B135,$F56:$FS56,1,FALSE),0)=0,0,1)*BG$62</f>
        <v>0</v>
      </c>
      <c r="BH135" s="450">
        <f>IF(IFERROR(HLOOKUP($B135,$F57:$FS57,1,FALSE),0)=0,0,1)*BH$62</f>
        <v>0</v>
      </c>
      <c r="BI135" s="450">
        <f>IF(IFERROR(HLOOKUP($B135,$F58:$FS58,1,FALSE),0)=0,0,1)*BI$62</f>
        <v>0</v>
      </c>
    </row>
    <row r="136" spans="1:61" ht="13">
      <c r="A136" s="609">
        <v>9</v>
      </c>
      <c r="B136" s="619" t="s">
        <v>711</v>
      </c>
      <c r="C136">
        <f t="shared" ca="1" si="0"/>
        <v>1.18</v>
      </c>
      <c r="D136">
        <f t="shared" si="1"/>
        <v>3</v>
      </c>
      <c r="E136" s="450">
        <f>IF(IFERROR(HLOOKUP($B136,$F2:$FS2,1,FALSE),0)=0,0,1)*E$62</f>
        <v>0</v>
      </c>
      <c r="F136" s="450">
        <f>IF(IFERROR(HLOOKUP($B136,$F3:$FS3,1,FALSE),0)=0,0,1)*F$62</f>
        <v>0.18</v>
      </c>
      <c r="G136" s="450">
        <f>IF(IFERROR(HLOOKUP($B136,$F4:$FS4,1,FALSE),0)=0,0,1)*G$62</f>
        <v>1</v>
      </c>
      <c r="H136" s="450">
        <f>IF(IFERROR(HLOOKUP($B136,$F5:$FS5,1,FALSE),0)=0,0,1)*H$62</f>
        <v>0</v>
      </c>
      <c r="I136" s="450">
        <f ca="1">IF(IFERROR(HLOOKUP($B136,$F6:$FS6,1,FALSE),0)=0,0,1)*I$62</f>
        <v>0</v>
      </c>
      <c r="J136" s="450">
        <f>IF(IFERROR(HLOOKUP($B136,$F7:$FS7,1,FALSE),0)=0,0,1)*J$62</f>
        <v>0</v>
      </c>
      <c r="K136" s="450">
        <f>IF(IFERROR(HLOOKUP($B136,$F8:$FS8,1,FALSE),0)=0,0,1)*K$62</f>
        <v>0</v>
      </c>
      <c r="L136" s="450">
        <f>IF(IFERROR(HLOOKUP($B136,$F9:$FS9,1,FALSE),0)=0,0,1)*L$62</f>
        <v>0</v>
      </c>
      <c r="M136" s="450">
        <f>IF(IFERROR(HLOOKUP($B136,$F10:$FS10,1,FALSE),0)=0,0,1)*M$62</f>
        <v>0</v>
      </c>
      <c r="N136" s="450">
        <f>IF(IFERROR(HLOOKUP($B136,$F11:$FS11,1,FALSE),0)=0,0,1)*N$62</f>
        <v>0</v>
      </c>
      <c r="O136" s="450">
        <f>IF(IFERROR(HLOOKUP($B136,$F12:$FS12,1,FALSE),0)=0,0,1)*O$62</f>
        <v>0</v>
      </c>
      <c r="P136" s="450">
        <f>IF(IFERROR(HLOOKUP($B136,$F13:$FS13,1,FALSE),0)=0,0,1)*P$62</f>
        <v>0</v>
      </c>
      <c r="Q136" s="450">
        <f>IF(IFERROR(HLOOKUP($B136,$F14:$FS14,1,FALSE),0)=0,0,1)*Q$62</f>
        <v>0</v>
      </c>
      <c r="R136" s="450">
        <f>IF(IFERROR(HLOOKUP($B136,$F15:$FS15,1,FALSE),0)=0,0,1)*R$62</f>
        <v>0</v>
      </c>
      <c r="S136" s="450">
        <f>IF(IFERROR(HLOOKUP($B136,$F16:$FS16,1,FALSE),0)=0,0,1)*S$62</f>
        <v>0</v>
      </c>
      <c r="T136" s="450">
        <f>IF(IFERROR(HLOOKUP($B136,$F17:$FS17,1,FALSE),0)=0,0,1)*T$62</f>
        <v>0</v>
      </c>
      <c r="U136" s="450">
        <f>IF(IFERROR(HLOOKUP($B136,$F18:$FS18,1,FALSE),0)=0,0,1)*U$62</f>
        <v>0</v>
      </c>
      <c r="V136" s="450">
        <f>IF(IFERROR(HLOOKUP($B136,$F19:$FS19,1,FALSE),0)=0,0,1)*V$62</f>
        <v>0</v>
      </c>
      <c r="W136" s="450">
        <f>IF(IFERROR(HLOOKUP($B136,$F20:$FS20,1,FALSE),0)=0,0,1)*W$62</f>
        <v>0</v>
      </c>
      <c r="X136" s="450">
        <f>IF(IFERROR(HLOOKUP($B136,$F21:$FS21,1,FALSE),0)=0,0,1)*X$62</f>
        <v>0</v>
      </c>
      <c r="Y136" s="450">
        <f>IF(IFERROR(HLOOKUP($B136,$F22:$FS22,1,FALSE),0)=0,0,1)*Y$62</f>
        <v>0</v>
      </c>
      <c r="Z136" s="450">
        <f>IF(IFERROR(HLOOKUP($B136,$F23:$FS23,1,FALSE),0)=0,0,1)*Z$62</f>
        <v>0</v>
      </c>
      <c r="AA136" s="450">
        <f>IF(IFERROR(HLOOKUP($B136,$F24:$FS24,1,FALSE),0)=0,0,1)*AA$62</f>
        <v>0</v>
      </c>
      <c r="AB136" s="450">
        <f>IF(IFERROR(HLOOKUP($B136,$F25:$FS25,1,FALSE),0)=0,0,1)*AB$62</f>
        <v>0</v>
      </c>
      <c r="AC136" s="450">
        <f>IF(IFERROR(HLOOKUP($B136,$F26:$FS26,1,FALSE),0)=0,0,1)*AC$62</f>
        <v>0</v>
      </c>
      <c r="AD136" s="450">
        <f>IF(IFERROR(HLOOKUP($B136,$F27:$FS27,1,FALSE),0)=0,0,1)*AD$62</f>
        <v>0</v>
      </c>
      <c r="AE136" s="450">
        <f>IF(IFERROR(HLOOKUP($B136,$F28:$FS28,1,FALSE),0)=0,0,1)*AE$62</f>
        <v>0</v>
      </c>
      <c r="AF136" s="450">
        <f>IF(IFERROR(HLOOKUP($B136,$F29:$FS29,1,FALSE),0)=0,0,1)*AF$62</f>
        <v>0</v>
      </c>
      <c r="AG136" s="450">
        <f>IF(IFERROR(HLOOKUP($B136,$F30:$FS30,1,FALSE),0)=0,0,1)*AG$62</f>
        <v>0</v>
      </c>
      <c r="AH136" s="450">
        <f>IF(IFERROR(HLOOKUP($B136,$F31:$FS31,1,FALSE),0)=0,0,1)*AH$62</f>
        <v>0</v>
      </c>
      <c r="AI136" s="450">
        <f>IF(IFERROR(HLOOKUP($B136,$F32:$FS32,1,FALSE),0)=0,0,1)*AI$62</f>
        <v>0</v>
      </c>
      <c r="AJ136" s="450">
        <f>IF(IFERROR(HLOOKUP($B136,$F33:$FS33,1,FALSE),0)=0,0,1)*AJ$62</f>
        <v>0</v>
      </c>
      <c r="AK136" s="450">
        <f>IF(IFERROR(HLOOKUP($B136,$F34:$FS34,1,FALSE),0)=0,0,1)*AK$62</f>
        <v>0</v>
      </c>
      <c r="AL136" s="450">
        <f>IF(IFERROR(HLOOKUP($B136,$F35:$FS35,1,FALSE),0)=0,0,1)*AL$62</f>
        <v>0</v>
      </c>
      <c r="AM136" s="450">
        <f>IF(IFERROR(HLOOKUP($B136,$F36:$FS36,1,FALSE),0)=0,0,1)*AM$62</f>
        <v>0</v>
      </c>
      <c r="AN136" s="450">
        <f>IF(IFERROR(HLOOKUP($B136,$F37:$FS37,1,FALSE),0)=0,0,1)*AN$62</f>
        <v>0</v>
      </c>
      <c r="AO136" s="450">
        <f>IF(IFERROR(HLOOKUP($B136,$F38:$FS38,1,FALSE),0)=0,0,1)*AO$62</f>
        <v>0</v>
      </c>
      <c r="AP136" s="450">
        <f>IF(IFERROR(HLOOKUP($B136,$F39:$FS39,1,FALSE),0)=0,0,1)*AP$62</f>
        <v>0</v>
      </c>
      <c r="AQ136" s="450">
        <f>IF(IFERROR(HLOOKUP($B136,$F40:$FS40,1,FALSE),0)=0,0,1)*AQ$62</f>
        <v>0</v>
      </c>
      <c r="AR136" s="450">
        <f>IF(IFERROR(HLOOKUP($B136,$F41:$FS41,1,FALSE),0)=0,0,1)*AR$62</f>
        <v>0</v>
      </c>
      <c r="AS136" s="450">
        <f>IF(IFERROR(HLOOKUP($B136,$F42:$FS42,1,FALSE),0)=0,0,1)*AS$62</f>
        <v>0</v>
      </c>
      <c r="AT136" s="450">
        <f>IF(IFERROR(HLOOKUP($B136,$F43:$FS43,1,FALSE),0)=0,0,1)*AT$62</f>
        <v>0</v>
      </c>
      <c r="AU136" s="450">
        <f>IF(IFERROR(HLOOKUP($B136,$F44:$FS44,1,FALSE),0)=0,0,1)*AU$62</f>
        <v>0</v>
      </c>
      <c r="AV136" s="450">
        <f>IF(IFERROR(HLOOKUP($B136,$F45:$FS45,1,FALSE),0)=0,0,1)*AV$62</f>
        <v>0</v>
      </c>
      <c r="AW136" s="450">
        <f>IF(IFERROR(HLOOKUP($B136,$F46:$FS46,1,FALSE),0)=0,0,1)*AW$62</f>
        <v>0</v>
      </c>
      <c r="AX136" s="450">
        <f>IF(IFERROR(HLOOKUP($B136,$F47:$FS47,1,FALSE),0)=0,0,1)*AX$62</f>
        <v>0</v>
      </c>
      <c r="AY136" s="450">
        <f>IF(IFERROR(HLOOKUP($B136,$F48:$FS48,1,FALSE),0)=0,0,1)*AY$62</f>
        <v>0</v>
      </c>
      <c r="AZ136" s="450">
        <f>IF(IFERROR(HLOOKUP($B136,$F49:$FS49,1,FALSE),0)=0,0,1)*AZ$62</f>
        <v>0</v>
      </c>
      <c r="BA136" s="450">
        <f>IF(IFERROR(HLOOKUP($B136,$F50:$FS50,1,FALSE),0)=0,0,1)*BA$62</f>
        <v>0</v>
      </c>
      <c r="BB136" s="450">
        <f>IF(IFERROR(HLOOKUP($B136,$F51:$FS51,1,FALSE),0)=0,0,1)*BB$62</f>
        <v>0</v>
      </c>
      <c r="BC136" s="450">
        <f>IF(IFERROR(HLOOKUP($B136,$F52:$FS52,1,FALSE),0)=0,0,1)*BC$62</f>
        <v>0</v>
      </c>
      <c r="BD136" s="450">
        <f>IF(IFERROR(HLOOKUP($B136,$F53:$FS53,1,FALSE),0)=0,0,1)*BD$62</f>
        <v>0</v>
      </c>
      <c r="BE136" s="450">
        <f>IF(IFERROR(HLOOKUP($B136,$F54:$FS54,1,FALSE),0)=0,0,1)*BE$62</f>
        <v>0</v>
      </c>
      <c r="BF136" s="450">
        <f>IF(IFERROR(HLOOKUP($B136,$F55:$FS55,1,FALSE),0)=0,0,1)*BF$62</f>
        <v>0</v>
      </c>
      <c r="BG136" s="450">
        <f>IF(IFERROR(HLOOKUP($B136,$F56:$FS56,1,FALSE),0)=0,0,1)*BG$62</f>
        <v>0</v>
      </c>
      <c r="BH136" s="450">
        <f>IF(IFERROR(HLOOKUP($B136,$F57:$FS57,1,FALSE),0)=0,0,1)*BH$62</f>
        <v>0</v>
      </c>
      <c r="BI136" s="450">
        <f>IF(IFERROR(HLOOKUP($B136,$F58:$FS58,1,FALSE),0)=0,0,1)*BI$62</f>
        <v>0</v>
      </c>
    </row>
    <row r="137" spans="1:61" ht="13">
      <c r="A137" s="609">
        <v>9</v>
      </c>
      <c r="B137" s="619" t="s">
        <v>712</v>
      </c>
      <c r="C137">
        <f t="shared" ca="1" si="0"/>
        <v>1.18</v>
      </c>
      <c r="D137">
        <f t="shared" si="1"/>
        <v>2</v>
      </c>
      <c r="E137" s="450">
        <f>IF(IFERROR(HLOOKUP($B137,$F2:$FS2,1,FALSE),0)=0,0,1)*E$62</f>
        <v>0</v>
      </c>
      <c r="F137" s="450">
        <f>IF(IFERROR(HLOOKUP($B137,$F3:$FS3,1,FALSE),0)=0,0,1)*F$62</f>
        <v>0.18</v>
      </c>
      <c r="G137" s="450">
        <f>IF(IFERROR(HLOOKUP($B137,$F4:$FS4,1,FALSE),0)=0,0,1)*G$62</f>
        <v>1</v>
      </c>
      <c r="H137" s="450">
        <f>IF(IFERROR(HLOOKUP($B137,$F5:$FS5,1,FALSE),0)=0,0,1)*H$62</f>
        <v>0</v>
      </c>
      <c r="I137" s="450">
        <f ca="1">IF(IFERROR(HLOOKUP($B137,$F6:$FS6,1,FALSE),0)=0,0,1)*I$62</f>
        <v>0</v>
      </c>
      <c r="J137" s="450">
        <f>IF(IFERROR(HLOOKUP($B137,$F7:$FS7,1,FALSE),0)=0,0,1)*J$62</f>
        <v>0</v>
      </c>
      <c r="K137" s="450">
        <f>IF(IFERROR(HLOOKUP($B137,$F8:$FS8,1,FALSE),0)=0,0,1)*K$62</f>
        <v>0</v>
      </c>
      <c r="L137" s="450">
        <f>IF(IFERROR(HLOOKUP($B137,$F9:$FS9,1,FALSE),0)=0,0,1)*L$62</f>
        <v>0</v>
      </c>
      <c r="M137" s="450">
        <f>IF(IFERROR(HLOOKUP($B137,$F10:$FS10,1,FALSE),0)=0,0,1)*M$62</f>
        <v>0</v>
      </c>
      <c r="N137" s="450">
        <f>IF(IFERROR(HLOOKUP($B137,$F11:$FS11,1,FALSE),0)=0,0,1)*N$62</f>
        <v>0</v>
      </c>
      <c r="O137" s="450">
        <f>IF(IFERROR(HLOOKUP($B137,$F12:$FS12,1,FALSE),0)=0,0,1)*O$62</f>
        <v>0</v>
      </c>
      <c r="P137" s="450">
        <f>IF(IFERROR(HLOOKUP($B137,$F13:$FS13,1,FALSE),0)=0,0,1)*P$62</f>
        <v>0</v>
      </c>
      <c r="Q137" s="450">
        <f>IF(IFERROR(HLOOKUP($B137,$F14:$FS14,1,FALSE),0)=0,0,1)*Q$62</f>
        <v>0</v>
      </c>
      <c r="R137" s="450">
        <f>IF(IFERROR(HLOOKUP($B137,$F15:$FS15,1,FALSE),0)=0,0,1)*R$62</f>
        <v>0</v>
      </c>
      <c r="S137" s="450">
        <f>IF(IFERROR(HLOOKUP($B137,$F16:$FS16,1,FALSE),0)=0,0,1)*S$62</f>
        <v>0</v>
      </c>
      <c r="T137" s="450">
        <f>IF(IFERROR(HLOOKUP($B137,$F17:$FS17,1,FALSE),0)=0,0,1)*T$62</f>
        <v>0</v>
      </c>
      <c r="U137" s="450">
        <f>IF(IFERROR(HLOOKUP($B137,$F18:$FS18,1,FALSE),0)=0,0,1)*U$62</f>
        <v>0</v>
      </c>
      <c r="V137" s="450">
        <f>IF(IFERROR(HLOOKUP($B137,$F19:$FS19,1,FALSE),0)=0,0,1)*V$62</f>
        <v>0</v>
      </c>
      <c r="W137" s="450">
        <f>IF(IFERROR(HLOOKUP($B137,$F20:$FS20,1,FALSE),0)=0,0,1)*W$62</f>
        <v>0</v>
      </c>
      <c r="X137" s="450">
        <f>IF(IFERROR(HLOOKUP($B137,$F21:$FS21,1,FALSE),0)=0,0,1)*X$62</f>
        <v>0</v>
      </c>
      <c r="Y137" s="450">
        <f>IF(IFERROR(HLOOKUP($B137,$F22:$FS22,1,FALSE),0)=0,0,1)*Y$62</f>
        <v>0</v>
      </c>
      <c r="Z137" s="450">
        <f>IF(IFERROR(HLOOKUP($B137,$F23:$FS23,1,FALSE),0)=0,0,1)*Z$62</f>
        <v>0</v>
      </c>
      <c r="AA137" s="450">
        <f>IF(IFERROR(HLOOKUP($B137,$F24:$FS24,1,FALSE),0)=0,0,1)*AA$62</f>
        <v>0</v>
      </c>
      <c r="AB137" s="450">
        <f>IF(IFERROR(HLOOKUP($B137,$F25:$FS25,1,FALSE),0)=0,0,1)*AB$62</f>
        <v>0</v>
      </c>
      <c r="AC137" s="450">
        <f>IF(IFERROR(HLOOKUP($B137,$F26:$FS26,1,FALSE),0)=0,0,1)*AC$62</f>
        <v>0</v>
      </c>
      <c r="AD137" s="450">
        <f>IF(IFERROR(HLOOKUP($B137,$F27:$FS27,1,FALSE),0)=0,0,1)*AD$62</f>
        <v>0</v>
      </c>
      <c r="AE137" s="450">
        <f>IF(IFERROR(HLOOKUP($B137,$F28:$FS28,1,FALSE),0)=0,0,1)*AE$62</f>
        <v>0</v>
      </c>
      <c r="AF137" s="450">
        <f>IF(IFERROR(HLOOKUP($B137,$F29:$FS29,1,FALSE),0)=0,0,1)*AF$62</f>
        <v>0</v>
      </c>
      <c r="AG137" s="450">
        <f>IF(IFERROR(HLOOKUP($B137,$F30:$FS30,1,FALSE),0)=0,0,1)*AG$62</f>
        <v>0</v>
      </c>
      <c r="AH137" s="450">
        <f>IF(IFERROR(HLOOKUP($B137,$F31:$FS31,1,FALSE),0)=0,0,1)*AH$62</f>
        <v>0</v>
      </c>
      <c r="AI137" s="450">
        <f>IF(IFERROR(HLOOKUP($B137,$F32:$FS32,1,FALSE),0)=0,0,1)*AI$62</f>
        <v>0</v>
      </c>
      <c r="AJ137" s="450">
        <f>IF(IFERROR(HLOOKUP($B137,$F33:$FS33,1,FALSE),0)=0,0,1)*AJ$62</f>
        <v>0</v>
      </c>
      <c r="AK137" s="450">
        <f>IF(IFERROR(HLOOKUP($B137,$F34:$FS34,1,FALSE),0)=0,0,1)*AK$62</f>
        <v>0</v>
      </c>
      <c r="AL137" s="450">
        <f>IF(IFERROR(HLOOKUP($B137,$F35:$FS35,1,FALSE),0)=0,0,1)*AL$62</f>
        <v>0</v>
      </c>
      <c r="AM137" s="450">
        <f>IF(IFERROR(HLOOKUP($B137,$F36:$FS36,1,FALSE),0)=0,0,1)*AM$62</f>
        <v>0</v>
      </c>
      <c r="AN137" s="450">
        <f>IF(IFERROR(HLOOKUP($B137,$F37:$FS37,1,FALSE),0)=0,0,1)*AN$62</f>
        <v>0</v>
      </c>
      <c r="AO137" s="450">
        <f>IF(IFERROR(HLOOKUP($B137,$F38:$FS38,1,FALSE),0)=0,0,1)*AO$62</f>
        <v>0</v>
      </c>
      <c r="AP137" s="450">
        <f>IF(IFERROR(HLOOKUP($B137,$F39:$FS39,1,FALSE),0)=0,0,1)*AP$62</f>
        <v>0</v>
      </c>
      <c r="AQ137" s="450">
        <f>IF(IFERROR(HLOOKUP($B137,$F40:$FS40,1,FALSE),0)=0,0,1)*AQ$62</f>
        <v>0</v>
      </c>
      <c r="AR137" s="450">
        <f>IF(IFERROR(HLOOKUP($B137,$F41:$FS41,1,FALSE),0)=0,0,1)*AR$62</f>
        <v>0</v>
      </c>
      <c r="AS137" s="450">
        <f>IF(IFERROR(HLOOKUP($B137,$F42:$FS42,1,FALSE),0)=0,0,1)*AS$62</f>
        <v>0</v>
      </c>
      <c r="AT137" s="450">
        <f>IF(IFERROR(HLOOKUP($B137,$F43:$FS43,1,FALSE),0)=0,0,1)*AT$62</f>
        <v>0</v>
      </c>
      <c r="AU137" s="450">
        <f>IF(IFERROR(HLOOKUP($B137,$F44:$FS44,1,FALSE),0)=0,0,1)*AU$62</f>
        <v>0</v>
      </c>
      <c r="AV137" s="450">
        <f>IF(IFERROR(HLOOKUP($B137,$F45:$FS45,1,FALSE),0)=0,0,1)*AV$62</f>
        <v>0</v>
      </c>
      <c r="AW137" s="450">
        <f>IF(IFERROR(HLOOKUP($B137,$F46:$FS46,1,FALSE),0)=0,0,1)*AW$62</f>
        <v>0</v>
      </c>
      <c r="AX137" s="450">
        <f>IF(IFERROR(HLOOKUP($B137,$F47:$FS47,1,FALSE),0)=0,0,1)*AX$62</f>
        <v>0</v>
      </c>
      <c r="AY137" s="450">
        <f>IF(IFERROR(HLOOKUP($B137,$F48:$FS48,1,FALSE),0)=0,0,1)*AY$62</f>
        <v>0</v>
      </c>
      <c r="AZ137" s="450">
        <f>IF(IFERROR(HLOOKUP($B137,$F49:$FS49,1,FALSE),0)=0,0,1)*AZ$62</f>
        <v>0</v>
      </c>
      <c r="BA137" s="450">
        <f>IF(IFERROR(HLOOKUP($B137,$F50:$FS50,1,FALSE),0)=0,0,1)*BA$62</f>
        <v>0</v>
      </c>
      <c r="BB137" s="450">
        <f>IF(IFERROR(HLOOKUP($B137,$F51:$FS51,1,FALSE),0)=0,0,1)*BB$62</f>
        <v>0</v>
      </c>
      <c r="BC137" s="450">
        <f>IF(IFERROR(HLOOKUP($B137,$F52:$FS52,1,FALSE),0)=0,0,1)*BC$62</f>
        <v>0</v>
      </c>
      <c r="BD137" s="450">
        <f>IF(IFERROR(HLOOKUP($B137,$F53:$FS53,1,FALSE),0)=0,0,1)*BD$62</f>
        <v>0</v>
      </c>
      <c r="BE137" s="450">
        <f>IF(IFERROR(HLOOKUP($B137,$F54:$FS54,1,FALSE),0)=0,0,1)*BE$62</f>
        <v>0</v>
      </c>
      <c r="BF137" s="450">
        <f>IF(IFERROR(HLOOKUP($B137,$F55:$FS55,1,FALSE),0)=0,0,1)*BF$62</f>
        <v>0</v>
      </c>
      <c r="BG137" s="450">
        <f>IF(IFERROR(HLOOKUP($B137,$F56:$FS56,1,FALSE),0)=0,0,1)*BG$62</f>
        <v>0</v>
      </c>
      <c r="BH137" s="450">
        <f>IF(IFERROR(HLOOKUP($B137,$F57:$FS57,1,FALSE),0)=0,0,1)*BH$62</f>
        <v>0</v>
      </c>
      <c r="BI137" s="450">
        <f>IF(IFERROR(HLOOKUP($B137,$F58:$FS58,1,FALSE),0)=0,0,1)*BI$62</f>
        <v>0</v>
      </c>
    </row>
    <row r="138" spans="1:61" ht="13">
      <c r="A138" s="609">
        <v>9</v>
      </c>
      <c r="B138" s="619" t="s">
        <v>713</v>
      </c>
      <c r="C138">
        <f t="shared" ca="1" si="0"/>
        <v>1.18</v>
      </c>
      <c r="D138">
        <f t="shared" si="1"/>
        <v>2</v>
      </c>
      <c r="E138" s="450">
        <f>IF(IFERROR(HLOOKUP($B138,$F2:$FS2,1,FALSE),0)=0,0,1)*E$62</f>
        <v>0</v>
      </c>
      <c r="F138" s="450">
        <f>IF(IFERROR(HLOOKUP($B138,$F3:$FS3,1,FALSE),0)=0,0,1)*F$62</f>
        <v>0.18</v>
      </c>
      <c r="G138" s="450">
        <f>IF(IFERROR(HLOOKUP($B138,$F4:$FS4,1,FALSE),0)=0,0,1)*G$62</f>
        <v>1</v>
      </c>
      <c r="H138" s="450">
        <f>IF(IFERROR(HLOOKUP($B138,$F5:$FS5,1,FALSE),0)=0,0,1)*H$62</f>
        <v>0</v>
      </c>
      <c r="I138" s="450">
        <f ca="1">IF(IFERROR(HLOOKUP($B138,$F6:$FS6,1,FALSE),0)=0,0,1)*I$62</f>
        <v>0</v>
      </c>
      <c r="J138" s="450">
        <f>IF(IFERROR(HLOOKUP($B138,$F7:$FS7,1,FALSE),0)=0,0,1)*J$62</f>
        <v>0</v>
      </c>
      <c r="K138" s="450">
        <f>IF(IFERROR(HLOOKUP($B138,$F8:$FS8,1,FALSE),0)=0,0,1)*K$62</f>
        <v>0</v>
      </c>
      <c r="L138" s="450">
        <f>IF(IFERROR(HLOOKUP($B138,$F9:$FS9,1,FALSE),0)=0,0,1)*L$62</f>
        <v>0</v>
      </c>
      <c r="M138" s="450">
        <f>IF(IFERROR(HLOOKUP($B138,$F10:$FS10,1,FALSE),0)=0,0,1)*M$62</f>
        <v>0</v>
      </c>
      <c r="N138" s="450">
        <f>IF(IFERROR(HLOOKUP($B138,$F11:$FS11,1,FALSE),0)=0,0,1)*N$62</f>
        <v>0</v>
      </c>
      <c r="O138" s="450">
        <f>IF(IFERROR(HLOOKUP($B138,$F12:$FS12,1,FALSE),0)=0,0,1)*O$62</f>
        <v>0</v>
      </c>
      <c r="P138" s="450">
        <f>IF(IFERROR(HLOOKUP($B138,$F13:$FS13,1,FALSE),0)=0,0,1)*P$62</f>
        <v>0</v>
      </c>
      <c r="Q138" s="450">
        <f>IF(IFERROR(HLOOKUP($B138,$F14:$FS14,1,FALSE),0)=0,0,1)*Q$62</f>
        <v>0</v>
      </c>
      <c r="R138" s="450">
        <f>IF(IFERROR(HLOOKUP($B138,$F15:$FS15,1,FALSE),0)=0,0,1)*R$62</f>
        <v>0</v>
      </c>
      <c r="S138" s="450">
        <f>IF(IFERROR(HLOOKUP($B138,$F16:$FS16,1,FALSE),0)=0,0,1)*S$62</f>
        <v>0</v>
      </c>
      <c r="T138" s="450">
        <f>IF(IFERROR(HLOOKUP($B138,$F17:$FS17,1,FALSE),0)=0,0,1)*T$62</f>
        <v>0</v>
      </c>
      <c r="U138" s="450">
        <f>IF(IFERROR(HLOOKUP($B138,$F18:$FS18,1,FALSE),0)=0,0,1)*U$62</f>
        <v>0</v>
      </c>
      <c r="V138" s="450">
        <f>IF(IFERROR(HLOOKUP($B138,$F19:$FS19,1,FALSE),0)=0,0,1)*V$62</f>
        <v>0</v>
      </c>
      <c r="W138" s="450">
        <f>IF(IFERROR(HLOOKUP($B138,$F20:$FS20,1,FALSE),0)=0,0,1)*W$62</f>
        <v>0</v>
      </c>
      <c r="X138" s="450">
        <f>IF(IFERROR(HLOOKUP($B138,$F21:$FS21,1,FALSE),0)=0,0,1)*X$62</f>
        <v>0</v>
      </c>
      <c r="Y138" s="450">
        <f>IF(IFERROR(HLOOKUP($B138,$F22:$FS22,1,FALSE),0)=0,0,1)*Y$62</f>
        <v>0</v>
      </c>
      <c r="Z138" s="450">
        <f>IF(IFERROR(HLOOKUP($B138,$F23:$FS23,1,FALSE),0)=0,0,1)*Z$62</f>
        <v>0</v>
      </c>
      <c r="AA138" s="450">
        <f>IF(IFERROR(HLOOKUP($B138,$F24:$FS24,1,FALSE),0)=0,0,1)*AA$62</f>
        <v>0</v>
      </c>
      <c r="AB138" s="450">
        <f>IF(IFERROR(HLOOKUP($B138,$F25:$FS25,1,FALSE),0)=0,0,1)*AB$62</f>
        <v>0</v>
      </c>
      <c r="AC138" s="450">
        <f>IF(IFERROR(HLOOKUP($B138,$F26:$FS26,1,FALSE),0)=0,0,1)*AC$62</f>
        <v>0</v>
      </c>
      <c r="AD138" s="450">
        <f>IF(IFERROR(HLOOKUP($B138,$F27:$FS27,1,FALSE),0)=0,0,1)*AD$62</f>
        <v>0</v>
      </c>
      <c r="AE138" s="450">
        <f>IF(IFERROR(HLOOKUP($B138,$F28:$FS28,1,FALSE),0)=0,0,1)*AE$62</f>
        <v>0</v>
      </c>
      <c r="AF138" s="450">
        <f>IF(IFERROR(HLOOKUP($B138,$F29:$FS29,1,FALSE),0)=0,0,1)*AF$62</f>
        <v>0</v>
      </c>
      <c r="AG138" s="450">
        <f>IF(IFERROR(HLOOKUP($B138,$F30:$FS30,1,FALSE),0)=0,0,1)*AG$62</f>
        <v>0</v>
      </c>
      <c r="AH138" s="450">
        <f>IF(IFERROR(HLOOKUP($B138,$F31:$FS31,1,FALSE),0)=0,0,1)*AH$62</f>
        <v>0</v>
      </c>
      <c r="AI138" s="450">
        <f>IF(IFERROR(HLOOKUP($B138,$F32:$FS32,1,FALSE),0)=0,0,1)*AI$62</f>
        <v>0</v>
      </c>
      <c r="AJ138" s="450">
        <f>IF(IFERROR(HLOOKUP($B138,$F33:$FS33,1,FALSE),0)=0,0,1)*AJ$62</f>
        <v>0</v>
      </c>
      <c r="AK138" s="450">
        <f>IF(IFERROR(HLOOKUP($B138,$F34:$FS34,1,FALSE),0)=0,0,1)*AK$62</f>
        <v>0</v>
      </c>
      <c r="AL138" s="450">
        <f>IF(IFERROR(HLOOKUP($B138,$F35:$FS35,1,FALSE),0)=0,0,1)*AL$62</f>
        <v>0</v>
      </c>
      <c r="AM138" s="450">
        <f>IF(IFERROR(HLOOKUP($B138,$F36:$FS36,1,FALSE),0)=0,0,1)*AM$62</f>
        <v>0</v>
      </c>
      <c r="AN138" s="450">
        <f>IF(IFERROR(HLOOKUP($B138,$F37:$FS37,1,FALSE),0)=0,0,1)*AN$62</f>
        <v>0</v>
      </c>
      <c r="AO138" s="450">
        <f>IF(IFERROR(HLOOKUP($B138,$F38:$FS38,1,FALSE),0)=0,0,1)*AO$62</f>
        <v>0</v>
      </c>
      <c r="AP138" s="450">
        <f>IF(IFERROR(HLOOKUP($B138,$F39:$FS39,1,FALSE),0)=0,0,1)*AP$62</f>
        <v>0</v>
      </c>
      <c r="AQ138" s="450">
        <f>IF(IFERROR(HLOOKUP($B138,$F40:$FS40,1,FALSE),0)=0,0,1)*AQ$62</f>
        <v>0</v>
      </c>
      <c r="AR138" s="450">
        <f>IF(IFERROR(HLOOKUP($B138,$F41:$FS41,1,FALSE),0)=0,0,1)*AR$62</f>
        <v>0</v>
      </c>
      <c r="AS138" s="450">
        <f>IF(IFERROR(HLOOKUP($B138,$F42:$FS42,1,FALSE),0)=0,0,1)*AS$62</f>
        <v>0</v>
      </c>
      <c r="AT138" s="450">
        <f>IF(IFERROR(HLOOKUP($B138,$F43:$FS43,1,FALSE),0)=0,0,1)*AT$62</f>
        <v>0</v>
      </c>
      <c r="AU138" s="450">
        <f>IF(IFERROR(HLOOKUP($B138,$F44:$FS44,1,FALSE),0)=0,0,1)*AU$62</f>
        <v>0</v>
      </c>
      <c r="AV138" s="450">
        <f>IF(IFERROR(HLOOKUP($B138,$F45:$FS45,1,FALSE),0)=0,0,1)*AV$62</f>
        <v>0</v>
      </c>
      <c r="AW138" s="450">
        <f>IF(IFERROR(HLOOKUP($B138,$F46:$FS46,1,FALSE),0)=0,0,1)*AW$62</f>
        <v>0</v>
      </c>
      <c r="AX138" s="450">
        <f>IF(IFERROR(HLOOKUP($B138,$F47:$FS47,1,FALSE),0)=0,0,1)*AX$62</f>
        <v>0</v>
      </c>
      <c r="AY138" s="450">
        <f>IF(IFERROR(HLOOKUP($B138,$F48:$FS48,1,FALSE),0)=0,0,1)*AY$62</f>
        <v>0</v>
      </c>
      <c r="AZ138" s="450">
        <f>IF(IFERROR(HLOOKUP($B138,$F49:$FS49,1,FALSE),0)=0,0,1)*AZ$62</f>
        <v>0</v>
      </c>
      <c r="BA138" s="450">
        <f>IF(IFERROR(HLOOKUP($B138,$F50:$FS50,1,FALSE),0)=0,0,1)*BA$62</f>
        <v>0</v>
      </c>
      <c r="BB138" s="450">
        <f>IF(IFERROR(HLOOKUP($B138,$F51:$FS51,1,FALSE),0)=0,0,1)*BB$62</f>
        <v>0</v>
      </c>
      <c r="BC138" s="450">
        <f>IF(IFERROR(HLOOKUP($B138,$F52:$FS52,1,FALSE),0)=0,0,1)*BC$62</f>
        <v>0</v>
      </c>
      <c r="BD138" s="450">
        <f>IF(IFERROR(HLOOKUP($B138,$F53:$FS53,1,FALSE),0)=0,0,1)*BD$62</f>
        <v>0</v>
      </c>
      <c r="BE138" s="450">
        <f>IF(IFERROR(HLOOKUP($B138,$F54:$FS54,1,FALSE),0)=0,0,1)*BE$62</f>
        <v>0</v>
      </c>
      <c r="BF138" s="450">
        <f>IF(IFERROR(HLOOKUP($B138,$F55:$FS55,1,FALSE),0)=0,0,1)*BF$62</f>
        <v>0</v>
      </c>
      <c r="BG138" s="450">
        <f>IF(IFERROR(HLOOKUP($B138,$F56:$FS56,1,FALSE),0)=0,0,1)*BG$62</f>
        <v>0</v>
      </c>
      <c r="BH138" s="450">
        <f>IF(IFERROR(HLOOKUP($B138,$F57:$FS57,1,FALSE),0)=0,0,1)*BH$62</f>
        <v>0</v>
      </c>
      <c r="BI138" s="450">
        <f>IF(IFERROR(HLOOKUP($B138,$F58:$FS58,1,FALSE),0)=0,0,1)*BI$62</f>
        <v>0</v>
      </c>
    </row>
    <row r="139" spans="1:61" ht="13">
      <c r="A139" s="609">
        <v>9</v>
      </c>
      <c r="B139" s="619" t="s">
        <v>714</v>
      </c>
      <c r="C139">
        <f t="shared" ca="1" si="0"/>
        <v>1.18</v>
      </c>
      <c r="D139">
        <f t="shared" si="1"/>
        <v>2</v>
      </c>
      <c r="E139" s="450">
        <f>IF(IFERROR(HLOOKUP($B139,$F2:$FS2,1,FALSE),0)=0,0,1)*E$62</f>
        <v>0</v>
      </c>
      <c r="F139" s="450">
        <f>IF(IFERROR(HLOOKUP($B139,$F3:$FS3,1,FALSE),0)=0,0,1)*F$62</f>
        <v>0.18</v>
      </c>
      <c r="G139" s="450">
        <f>IF(IFERROR(HLOOKUP($B139,$F4:$FS4,1,FALSE),0)=0,0,1)*G$62</f>
        <v>1</v>
      </c>
      <c r="H139" s="450">
        <f>IF(IFERROR(HLOOKUP($B139,$F5:$FS5,1,FALSE),0)=0,0,1)*H$62</f>
        <v>0</v>
      </c>
      <c r="I139" s="450">
        <f ca="1">IF(IFERROR(HLOOKUP($B139,$F6:$FS6,1,FALSE),0)=0,0,1)*I$62</f>
        <v>0</v>
      </c>
      <c r="J139" s="450">
        <f>IF(IFERROR(HLOOKUP($B139,$F7:$FS7,1,FALSE),0)=0,0,1)*J$62</f>
        <v>0</v>
      </c>
      <c r="K139" s="450">
        <f>IF(IFERROR(HLOOKUP($B139,$F8:$FS8,1,FALSE),0)=0,0,1)*K$62</f>
        <v>0</v>
      </c>
      <c r="L139" s="450">
        <f>IF(IFERROR(HLOOKUP($B139,$F9:$FS9,1,FALSE),0)=0,0,1)*L$62</f>
        <v>0</v>
      </c>
      <c r="M139" s="450">
        <f>IF(IFERROR(HLOOKUP($B139,$F10:$FS10,1,FALSE),0)=0,0,1)*M$62</f>
        <v>0</v>
      </c>
      <c r="N139" s="450">
        <f>IF(IFERROR(HLOOKUP($B139,$F11:$FS11,1,FALSE),0)=0,0,1)*N$62</f>
        <v>0</v>
      </c>
      <c r="O139" s="450">
        <f>IF(IFERROR(HLOOKUP($B139,$F12:$FS12,1,FALSE),0)=0,0,1)*O$62</f>
        <v>0</v>
      </c>
      <c r="P139" s="450">
        <f>IF(IFERROR(HLOOKUP($B139,$F13:$FS13,1,FALSE),0)=0,0,1)*P$62</f>
        <v>0</v>
      </c>
      <c r="Q139" s="450">
        <f>IF(IFERROR(HLOOKUP($B139,$F14:$FS14,1,FALSE),0)=0,0,1)*Q$62</f>
        <v>0</v>
      </c>
      <c r="R139" s="450">
        <f>IF(IFERROR(HLOOKUP($B139,$F15:$FS15,1,FALSE),0)=0,0,1)*R$62</f>
        <v>0</v>
      </c>
      <c r="S139" s="450">
        <f>IF(IFERROR(HLOOKUP($B139,$F16:$FS16,1,FALSE),0)=0,0,1)*S$62</f>
        <v>0</v>
      </c>
      <c r="T139" s="450">
        <f>IF(IFERROR(HLOOKUP($B139,$F17:$FS17,1,FALSE),0)=0,0,1)*T$62</f>
        <v>0</v>
      </c>
      <c r="U139" s="450">
        <f>IF(IFERROR(HLOOKUP($B139,$F18:$FS18,1,FALSE),0)=0,0,1)*U$62</f>
        <v>0</v>
      </c>
      <c r="V139" s="450">
        <f>IF(IFERROR(HLOOKUP($B139,$F19:$FS19,1,FALSE),0)=0,0,1)*V$62</f>
        <v>0</v>
      </c>
      <c r="W139" s="450">
        <f>IF(IFERROR(HLOOKUP($B139,$F20:$FS20,1,FALSE),0)=0,0,1)*W$62</f>
        <v>0</v>
      </c>
      <c r="X139" s="450">
        <f>IF(IFERROR(HLOOKUP($B139,$F21:$FS21,1,FALSE),0)=0,0,1)*X$62</f>
        <v>0</v>
      </c>
      <c r="Y139" s="450">
        <f>IF(IFERROR(HLOOKUP($B139,$F22:$FS22,1,FALSE),0)=0,0,1)*Y$62</f>
        <v>0</v>
      </c>
      <c r="Z139" s="450">
        <f>IF(IFERROR(HLOOKUP($B139,$F23:$FS23,1,FALSE),0)=0,0,1)*Z$62</f>
        <v>0</v>
      </c>
      <c r="AA139" s="450">
        <f>IF(IFERROR(HLOOKUP($B139,$F24:$FS24,1,FALSE),0)=0,0,1)*AA$62</f>
        <v>0</v>
      </c>
      <c r="AB139" s="450">
        <f>IF(IFERROR(HLOOKUP($B139,$F25:$FS25,1,FALSE),0)=0,0,1)*AB$62</f>
        <v>0</v>
      </c>
      <c r="AC139" s="450">
        <f>IF(IFERROR(HLOOKUP($B139,$F26:$FS26,1,FALSE),0)=0,0,1)*AC$62</f>
        <v>0</v>
      </c>
      <c r="AD139" s="450">
        <f>IF(IFERROR(HLOOKUP($B139,$F27:$FS27,1,FALSE),0)=0,0,1)*AD$62</f>
        <v>0</v>
      </c>
      <c r="AE139" s="450">
        <f>IF(IFERROR(HLOOKUP($B139,$F28:$FS28,1,FALSE),0)=0,0,1)*AE$62</f>
        <v>0</v>
      </c>
      <c r="AF139" s="450">
        <f>IF(IFERROR(HLOOKUP($B139,$F29:$FS29,1,FALSE),0)=0,0,1)*AF$62</f>
        <v>0</v>
      </c>
      <c r="AG139" s="450">
        <f>IF(IFERROR(HLOOKUP($B139,$F30:$FS30,1,FALSE),0)=0,0,1)*AG$62</f>
        <v>0</v>
      </c>
      <c r="AH139" s="450">
        <f>IF(IFERROR(HLOOKUP($B139,$F31:$FS31,1,FALSE),0)=0,0,1)*AH$62</f>
        <v>0</v>
      </c>
      <c r="AI139" s="450">
        <f>IF(IFERROR(HLOOKUP($B139,$F32:$FS32,1,FALSE),0)=0,0,1)*AI$62</f>
        <v>0</v>
      </c>
      <c r="AJ139" s="450">
        <f>IF(IFERROR(HLOOKUP($B139,$F33:$FS33,1,FALSE),0)=0,0,1)*AJ$62</f>
        <v>0</v>
      </c>
      <c r="AK139" s="450">
        <f>IF(IFERROR(HLOOKUP($B139,$F34:$FS34,1,FALSE),0)=0,0,1)*AK$62</f>
        <v>0</v>
      </c>
      <c r="AL139" s="450">
        <f>IF(IFERROR(HLOOKUP($B139,$F35:$FS35,1,FALSE),0)=0,0,1)*AL$62</f>
        <v>0</v>
      </c>
      <c r="AM139" s="450">
        <f>IF(IFERROR(HLOOKUP($B139,$F36:$FS36,1,FALSE),0)=0,0,1)*AM$62</f>
        <v>0</v>
      </c>
      <c r="AN139" s="450">
        <f>IF(IFERROR(HLOOKUP($B139,$F37:$FS37,1,FALSE),0)=0,0,1)*AN$62</f>
        <v>0</v>
      </c>
      <c r="AO139" s="450">
        <f>IF(IFERROR(HLOOKUP($B139,$F38:$FS38,1,FALSE),0)=0,0,1)*AO$62</f>
        <v>0</v>
      </c>
      <c r="AP139" s="450">
        <f>IF(IFERROR(HLOOKUP($B139,$F39:$FS39,1,FALSE),0)=0,0,1)*AP$62</f>
        <v>0</v>
      </c>
      <c r="AQ139" s="450">
        <f>IF(IFERROR(HLOOKUP($B139,$F40:$FS40,1,FALSE),0)=0,0,1)*AQ$62</f>
        <v>0</v>
      </c>
      <c r="AR139" s="450">
        <f>IF(IFERROR(HLOOKUP($B139,$F41:$FS41,1,FALSE),0)=0,0,1)*AR$62</f>
        <v>0</v>
      </c>
      <c r="AS139" s="450">
        <f>IF(IFERROR(HLOOKUP($B139,$F42:$FS42,1,FALSE),0)=0,0,1)*AS$62</f>
        <v>0</v>
      </c>
      <c r="AT139" s="450">
        <f>IF(IFERROR(HLOOKUP($B139,$F43:$FS43,1,FALSE),0)=0,0,1)*AT$62</f>
        <v>0</v>
      </c>
      <c r="AU139" s="450">
        <f>IF(IFERROR(HLOOKUP($B139,$F44:$FS44,1,FALSE),0)=0,0,1)*AU$62</f>
        <v>0</v>
      </c>
      <c r="AV139" s="450">
        <f>IF(IFERROR(HLOOKUP($B139,$F45:$FS45,1,FALSE),0)=0,0,1)*AV$62</f>
        <v>0</v>
      </c>
      <c r="AW139" s="450">
        <f>IF(IFERROR(HLOOKUP($B139,$F46:$FS46,1,FALSE),0)=0,0,1)*AW$62</f>
        <v>0</v>
      </c>
      <c r="AX139" s="450">
        <f>IF(IFERROR(HLOOKUP($B139,$F47:$FS47,1,FALSE),0)=0,0,1)*AX$62</f>
        <v>0</v>
      </c>
      <c r="AY139" s="450">
        <f>IF(IFERROR(HLOOKUP($B139,$F48:$FS48,1,FALSE),0)=0,0,1)*AY$62</f>
        <v>0</v>
      </c>
      <c r="AZ139" s="450">
        <f>IF(IFERROR(HLOOKUP($B139,$F49:$FS49,1,FALSE),0)=0,0,1)*AZ$62</f>
        <v>0</v>
      </c>
      <c r="BA139" s="450">
        <f>IF(IFERROR(HLOOKUP($B139,$F50:$FS50,1,FALSE),0)=0,0,1)*BA$62</f>
        <v>0</v>
      </c>
      <c r="BB139" s="450">
        <f>IF(IFERROR(HLOOKUP($B139,$F51:$FS51,1,FALSE),0)=0,0,1)*BB$62</f>
        <v>0</v>
      </c>
      <c r="BC139" s="450">
        <f>IF(IFERROR(HLOOKUP($B139,$F52:$FS52,1,FALSE),0)=0,0,1)*BC$62</f>
        <v>0</v>
      </c>
      <c r="BD139" s="450">
        <f>IF(IFERROR(HLOOKUP($B139,$F53:$FS53,1,FALSE),0)=0,0,1)*BD$62</f>
        <v>0</v>
      </c>
      <c r="BE139" s="450">
        <f>IF(IFERROR(HLOOKUP($B139,$F54:$FS54,1,FALSE),0)=0,0,1)*BE$62</f>
        <v>0</v>
      </c>
      <c r="BF139" s="450">
        <f>IF(IFERROR(HLOOKUP($B139,$F55:$FS55,1,FALSE),0)=0,0,1)*BF$62</f>
        <v>0</v>
      </c>
      <c r="BG139" s="450">
        <f>IF(IFERROR(HLOOKUP($B139,$F56:$FS56,1,FALSE),0)=0,0,1)*BG$62</f>
        <v>0</v>
      </c>
      <c r="BH139" s="450">
        <f>IF(IFERROR(HLOOKUP($B139,$F57:$FS57,1,FALSE),0)=0,0,1)*BH$62</f>
        <v>0</v>
      </c>
      <c r="BI139" s="450">
        <f>IF(IFERROR(HLOOKUP($B139,$F58:$FS58,1,FALSE),0)=0,0,1)*BI$62</f>
        <v>0</v>
      </c>
    </row>
    <row r="140" spans="1:61" ht="13">
      <c r="A140" s="609">
        <v>9</v>
      </c>
      <c r="B140" s="619" t="s">
        <v>715</v>
      </c>
      <c r="C140">
        <f t="shared" ca="1" si="0"/>
        <v>3.1799999999999997</v>
      </c>
      <c r="D140">
        <f t="shared" si="1"/>
        <v>4</v>
      </c>
      <c r="E140" s="450">
        <f>IF(IFERROR(HLOOKUP($B140,$F2:$FS2,1,FALSE),0)=0,0,1)*E$62</f>
        <v>0</v>
      </c>
      <c r="F140" s="450">
        <f>IF(IFERROR(HLOOKUP($B140,$F3:$FS3,1,FALSE),0)=0,0,1)*F$62</f>
        <v>0.18</v>
      </c>
      <c r="G140" s="450">
        <f>IF(IFERROR(HLOOKUP($B140,$F4:$FS4,1,FALSE),0)=0,0,1)*G$62</f>
        <v>1</v>
      </c>
      <c r="H140" s="450">
        <f>IF(IFERROR(HLOOKUP($B140,$F5:$FS5,1,FALSE),0)=0,0,1)*H$62</f>
        <v>0</v>
      </c>
      <c r="I140" s="450">
        <f ca="1">IF(IFERROR(HLOOKUP($B140,$F6:$FS6,1,FALSE),0)=0,0,1)*I$62</f>
        <v>0</v>
      </c>
      <c r="J140" s="450">
        <f>IF(IFERROR(HLOOKUP($B140,$F7:$FS7,1,FALSE),0)=0,0,1)*J$62</f>
        <v>0</v>
      </c>
      <c r="K140" s="450">
        <f>IF(IFERROR(HLOOKUP($B140,$F8:$FS8,1,FALSE),0)=0,0,1)*K$62</f>
        <v>0</v>
      </c>
      <c r="L140" s="450">
        <f>IF(IFERROR(HLOOKUP($B140,$F9:$FS9,1,FALSE),0)=0,0,1)*L$62</f>
        <v>0</v>
      </c>
      <c r="M140" s="450">
        <f>IF(IFERROR(HLOOKUP($B140,$F10:$FS10,1,FALSE),0)=0,0,1)*M$62</f>
        <v>0</v>
      </c>
      <c r="N140" s="450">
        <f>IF(IFERROR(HLOOKUP($B140,$F11:$FS11,1,FALSE),0)=0,0,1)*N$62</f>
        <v>0</v>
      </c>
      <c r="O140" s="450">
        <f>IF(IFERROR(HLOOKUP($B140,$F12:$FS12,1,FALSE),0)=0,0,1)*O$62</f>
        <v>0</v>
      </c>
      <c r="P140" s="450">
        <f>IF(IFERROR(HLOOKUP($B140,$F13:$FS13,1,FALSE),0)=0,0,1)*P$62</f>
        <v>0</v>
      </c>
      <c r="Q140" s="450">
        <f>IF(IFERROR(HLOOKUP($B140,$F14:$FS14,1,FALSE),0)=0,0,1)*Q$62</f>
        <v>0</v>
      </c>
      <c r="R140" s="450">
        <f>IF(IFERROR(HLOOKUP($B140,$F15:$FS15,1,FALSE),0)=0,0,1)*R$62</f>
        <v>0</v>
      </c>
      <c r="S140" s="450">
        <f>IF(IFERROR(HLOOKUP($B140,$F16:$FS16,1,FALSE),0)=0,0,1)*S$62</f>
        <v>0</v>
      </c>
      <c r="T140" s="450">
        <f>IF(IFERROR(HLOOKUP($B140,$F17:$FS17,1,FALSE),0)=0,0,1)*T$62</f>
        <v>0</v>
      </c>
      <c r="U140" s="450">
        <f>IF(IFERROR(HLOOKUP($B140,$F18:$FS18,1,FALSE),0)=0,0,1)*U$62</f>
        <v>0</v>
      </c>
      <c r="V140" s="450">
        <f>IF(IFERROR(HLOOKUP($B140,$F19:$FS19,1,FALSE),0)=0,0,1)*V$62</f>
        <v>0</v>
      </c>
      <c r="W140" s="450">
        <f>IF(IFERROR(HLOOKUP($B140,$F20:$FS20,1,FALSE),0)=0,0,1)*W$62</f>
        <v>0</v>
      </c>
      <c r="X140" s="450">
        <f>IF(IFERROR(HLOOKUP($B140,$F21:$FS21,1,FALSE),0)=0,0,1)*X$62</f>
        <v>0</v>
      </c>
      <c r="Y140" s="450">
        <f>IF(IFERROR(HLOOKUP($B140,$F22:$FS22,1,FALSE),0)=0,0,1)*Y$62</f>
        <v>0</v>
      </c>
      <c r="Z140" s="450">
        <f>IF(IFERROR(HLOOKUP($B140,$F23:$FS23,1,FALSE),0)=0,0,1)*Z$62</f>
        <v>1</v>
      </c>
      <c r="AA140" s="450">
        <f>IF(IFERROR(HLOOKUP($B140,$F24:$FS24,1,FALSE),0)=0,0,1)*AA$62</f>
        <v>1</v>
      </c>
      <c r="AB140" s="450">
        <f>IF(IFERROR(HLOOKUP($B140,$F25:$FS25,1,FALSE),0)=0,0,1)*AB$62</f>
        <v>0</v>
      </c>
      <c r="AC140" s="450">
        <f>IF(IFERROR(HLOOKUP($B140,$F26:$FS26,1,FALSE),0)=0,0,1)*AC$62</f>
        <v>0</v>
      </c>
      <c r="AD140" s="450">
        <f>IF(IFERROR(HLOOKUP($B140,$F27:$FS27,1,FALSE),0)=0,0,1)*AD$62</f>
        <v>0</v>
      </c>
      <c r="AE140" s="450">
        <f>IF(IFERROR(HLOOKUP($B140,$F28:$FS28,1,FALSE),0)=0,0,1)*AE$62</f>
        <v>0</v>
      </c>
      <c r="AF140" s="450">
        <f>IF(IFERROR(HLOOKUP($B140,$F29:$FS29,1,FALSE),0)=0,0,1)*AF$62</f>
        <v>0</v>
      </c>
      <c r="AG140" s="450">
        <f>IF(IFERROR(HLOOKUP($B140,$F30:$FS30,1,FALSE),0)=0,0,1)*AG$62</f>
        <v>0</v>
      </c>
      <c r="AH140" s="450">
        <f>IF(IFERROR(HLOOKUP($B140,$F31:$FS31,1,FALSE),0)=0,0,1)*AH$62</f>
        <v>0</v>
      </c>
      <c r="AI140" s="450">
        <f>IF(IFERROR(HLOOKUP($B140,$F32:$FS32,1,FALSE),0)=0,0,1)*AI$62</f>
        <v>0</v>
      </c>
      <c r="AJ140" s="450">
        <f>IF(IFERROR(HLOOKUP($B140,$F33:$FS33,1,FALSE),0)=0,0,1)*AJ$62</f>
        <v>0</v>
      </c>
      <c r="AK140" s="450">
        <f>IF(IFERROR(HLOOKUP($B140,$F34:$FS34,1,FALSE),0)=0,0,1)*AK$62</f>
        <v>0</v>
      </c>
      <c r="AL140" s="450">
        <f>IF(IFERROR(HLOOKUP($B140,$F35:$FS35,1,FALSE),0)=0,0,1)*AL$62</f>
        <v>0</v>
      </c>
      <c r="AM140" s="450">
        <f>IF(IFERROR(HLOOKUP($B140,$F36:$FS36,1,FALSE),0)=0,0,1)*AM$62</f>
        <v>0</v>
      </c>
      <c r="AN140" s="450">
        <f>IF(IFERROR(HLOOKUP($B140,$F37:$FS37,1,FALSE),0)=0,0,1)*AN$62</f>
        <v>0</v>
      </c>
      <c r="AO140" s="450">
        <f>IF(IFERROR(HLOOKUP($B140,$F38:$FS38,1,FALSE),0)=0,0,1)*AO$62</f>
        <v>0</v>
      </c>
      <c r="AP140" s="450">
        <f>IF(IFERROR(HLOOKUP($B140,$F39:$FS39,1,FALSE),0)=0,0,1)*AP$62</f>
        <v>0</v>
      </c>
      <c r="AQ140" s="450">
        <f>IF(IFERROR(HLOOKUP($B140,$F40:$FS40,1,FALSE),0)=0,0,1)*AQ$62</f>
        <v>0</v>
      </c>
      <c r="AR140" s="450">
        <f>IF(IFERROR(HLOOKUP($B140,$F41:$FS41,1,FALSE),0)=0,0,1)*AR$62</f>
        <v>0</v>
      </c>
      <c r="AS140" s="450">
        <f>IF(IFERROR(HLOOKUP($B140,$F42:$FS42,1,FALSE),0)=0,0,1)*AS$62</f>
        <v>0</v>
      </c>
      <c r="AT140" s="450">
        <f>IF(IFERROR(HLOOKUP($B140,$F43:$FS43,1,FALSE),0)=0,0,1)*AT$62</f>
        <v>0</v>
      </c>
      <c r="AU140" s="450">
        <f>IF(IFERROR(HLOOKUP($B140,$F44:$FS44,1,FALSE),0)=0,0,1)*AU$62</f>
        <v>0</v>
      </c>
      <c r="AV140" s="450">
        <f>IF(IFERROR(HLOOKUP($B140,$F45:$FS45,1,FALSE),0)=0,0,1)*AV$62</f>
        <v>0</v>
      </c>
      <c r="AW140" s="450">
        <f>IF(IFERROR(HLOOKUP($B140,$F46:$FS46,1,FALSE),0)=0,0,1)*AW$62</f>
        <v>0</v>
      </c>
      <c r="AX140" s="450">
        <f>IF(IFERROR(HLOOKUP($B140,$F47:$FS47,1,FALSE),0)=0,0,1)*AX$62</f>
        <v>0</v>
      </c>
      <c r="AY140" s="450">
        <f>IF(IFERROR(HLOOKUP($B140,$F48:$FS48,1,FALSE),0)=0,0,1)*AY$62</f>
        <v>0</v>
      </c>
      <c r="AZ140" s="450">
        <f>IF(IFERROR(HLOOKUP($B140,$F49:$FS49,1,FALSE),0)=0,0,1)*AZ$62</f>
        <v>0</v>
      </c>
      <c r="BA140" s="450">
        <f>IF(IFERROR(HLOOKUP($B140,$F50:$FS50,1,FALSE),0)=0,0,1)*BA$62</f>
        <v>0</v>
      </c>
      <c r="BB140" s="450">
        <f>IF(IFERROR(HLOOKUP($B140,$F51:$FS51,1,FALSE),0)=0,0,1)*BB$62</f>
        <v>0</v>
      </c>
      <c r="BC140" s="450">
        <f>IF(IFERROR(HLOOKUP($B140,$F52:$FS52,1,FALSE),0)=0,0,1)*BC$62</f>
        <v>0</v>
      </c>
      <c r="BD140" s="450">
        <f>IF(IFERROR(HLOOKUP($B140,$F53:$FS53,1,FALSE),0)=0,0,1)*BD$62</f>
        <v>0</v>
      </c>
      <c r="BE140" s="450">
        <f>IF(IFERROR(HLOOKUP($B140,$F54:$FS54,1,FALSE),0)=0,0,1)*BE$62</f>
        <v>0</v>
      </c>
      <c r="BF140" s="450">
        <f>IF(IFERROR(HLOOKUP($B140,$F55:$FS55,1,FALSE),0)=0,0,1)*BF$62</f>
        <v>0</v>
      </c>
      <c r="BG140" s="450">
        <f>IF(IFERROR(HLOOKUP($B140,$F56:$FS56,1,FALSE),0)=0,0,1)*BG$62</f>
        <v>0</v>
      </c>
      <c r="BH140" s="450">
        <f>IF(IFERROR(HLOOKUP($B140,$F57:$FS57,1,FALSE),0)=0,0,1)*BH$62</f>
        <v>0</v>
      </c>
      <c r="BI140" s="450">
        <f>IF(IFERROR(HLOOKUP($B140,$F58:$FS58,1,FALSE),0)=0,0,1)*BI$62</f>
        <v>0</v>
      </c>
    </row>
    <row r="141" spans="1:61" ht="13">
      <c r="A141" s="609">
        <v>9</v>
      </c>
      <c r="B141" s="619" t="s">
        <v>716</v>
      </c>
      <c r="C141">
        <f t="shared" ca="1" si="0"/>
        <v>1.18</v>
      </c>
      <c r="D141">
        <f t="shared" si="1"/>
        <v>2</v>
      </c>
      <c r="E141" s="450">
        <f>IF(IFERROR(HLOOKUP($B141,$F2:$FS2,1,FALSE),0)=0,0,1)*E$62</f>
        <v>0</v>
      </c>
      <c r="F141" s="450">
        <f>IF(IFERROR(HLOOKUP($B141,$F3:$FS3,1,FALSE),0)=0,0,1)*F$62</f>
        <v>0.18</v>
      </c>
      <c r="G141" s="450">
        <f>IF(IFERROR(HLOOKUP($B141,$F4:$FS4,1,FALSE),0)=0,0,1)*G$62</f>
        <v>1</v>
      </c>
      <c r="H141" s="450">
        <f>IF(IFERROR(HLOOKUP($B141,$F5:$FS5,1,FALSE),0)=0,0,1)*H$62</f>
        <v>0</v>
      </c>
      <c r="I141" s="450">
        <f ca="1">IF(IFERROR(HLOOKUP($B141,$F6:$FS6,1,FALSE),0)=0,0,1)*I$62</f>
        <v>0</v>
      </c>
      <c r="J141" s="450">
        <f>IF(IFERROR(HLOOKUP($B141,$F7:$FS7,1,FALSE),0)=0,0,1)*J$62</f>
        <v>0</v>
      </c>
      <c r="K141" s="450">
        <f>IF(IFERROR(HLOOKUP($B141,$F8:$FS8,1,FALSE),0)=0,0,1)*K$62</f>
        <v>0</v>
      </c>
      <c r="L141" s="450">
        <f>IF(IFERROR(HLOOKUP($B141,$F9:$FS9,1,FALSE),0)=0,0,1)*L$62</f>
        <v>0</v>
      </c>
      <c r="M141" s="450">
        <f>IF(IFERROR(HLOOKUP($B141,$F10:$FS10,1,FALSE),0)=0,0,1)*M$62</f>
        <v>0</v>
      </c>
      <c r="N141" s="450">
        <f>IF(IFERROR(HLOOKUP($B141,$F11:$FS11,1,FALSE),0)=0,0,1)*N$62</f>
        <v>0</v>
      </c>
      <c r="O141" s="450">
        <f>IF(IFERROR(HLOOKUP($B141,$F12:$FS12,1,FALSE),0)=0,0,1)*O$62</f>
        <v>0</v>
      </c>
      <c r="P141" s="450">
        <f>IF(IFERROR(HLOOKUP($B141,$F13:$FS13,1,FALSE),0)=0,0,1)*P$62</f>
        <v>0</v>
      </c>
      <c r="Q141" s="450">
        <f>IF(IFERROR(HLOOKUP($B141,$F14:$FS14,1,FALSE),0)=0,0,1)*Q$62</f>
        <v>0</v>
      </c>
      <c r="R141" s="450">
        <f>IF(IFERROR(HLOOKUP($B141,$F15:$FS15,1,FALSE),0)=0,0,1)*R$62</f>
        <v>0</v>
      </c>
      <c r="S141" s="450">
        <f>IF(IFERROR(HLOOKUP($B141,$F16:$FS16,1,FALSE),0)=0,0,1)*S$62</f>
        <v>0</v>
      </c>
      <c r="T141" s="450">
        <f>IF(IFERROR(HLOOKUP($B141,$F17:$FS17,1,FALSE),0)=0,0,1)*T$62</f>
        <v>0</v>
      </c>
      <c r="U141" s="450">
        <f>IF(IFERROR(HLOOKUP($B141,$F18:$FS18,1,FALSE),0)=0,0,1)*U$62</f>
        <v>0</v>
      </c>
      <c r="V141" s="450">
        <f>IF(IFERROR(HLOOKUP($B141,$F19:$FS19,1,FALSE),0)=0,0,1)*V$62</f>
        <v>0</v>
      </c>
      <c r="W141" s="450">
        <f>IF(IFERROR(HLOOKUP($B141,$F20:$FS20,1,FALSE),0)=0,0,1)*W$62</f>
        <v>0</v>
      </c>
      <c r="X141" s="450">
        <f>IF(IFERROR(HLOOKUP($B141,$F21:$FS21,1,FALSE),0)=0,0,1)*X$62</f>
        <v>0</v>
      </c>
      <c r="Y141" s="450">
        <f>IF(IFERROR(HLOOKUP($B141,$F22:$FS22,1,FALSE),0)=0,0,1)*Y$62</f>
        <v>0</v>
      </c>
      <c r="Z141" s="450">
        <f>IF(IFERROR(HLOOKUP($B141,$F23:$FS23,1,FALSE),0)=0,0,1)*Z$62</f>
        <v>0</v>
      </c>
      <c r="AA141" s="450">
        <f>IF(IFERROR(HLOOKUP($B141,$F24:$FS24,1,FALSE),0)=0,0,1)*AA$62</f>
        <v>0</v>
      </c>
      <c r="AB141" s="450">
        <f>IF(IFERROR(HLOOKUP($B141,$F25:$FS25,1,FALSE),0)=0,0,1)*AB$62</f>
        <v>0</v>
      </c>
      <c r="AC141" s="450">
        <f>IF(IFERROR(HLOOKUP($B141,$F26:$FS26,1,FALSE),0)=0,0,1)*AC$62</f>
        <v>0</v>
      </c>
      <c r="AD141" s="450">
        <f>IF(IFERROR(HLOOKUP($B141,$F27:$FS27,1,FALSE),0)=0,0,1)*AD$62</f>
        <v>0</v>
      </c>
      <c r="AE141" s="450">
        <f>IF(IFERROR(HLOOKUP($B141,$F28:$FS28,1,FALSE),0)=0,0,1)*AE$62</f>
        <v>0</v>
      </c>
      <c r="AF141" s="450">
        <f>IF(IFERROR(HLOOKUP($B141,$F29:$FS29,1,FALSE),0)=0,0,1)*AF$62</f>
        <v>0</v>
      </c>
      <c r="AG141" s="450">
        <f>IF(IFERROR(HLOOKUP($B141,$F30:$FS30,1,FALSE),0)=0,0,1)*AG$62</f>
        <v>0</v>
      </c>
      <c r="AH141" s="450">
        <f>IF(IFERROR(HLOOKUP($B141,$F31:$FS31,1,FALSE),0)=0,0,1)*AH$62</f>
        <v>0</v>
      </c>
      <c r="AI141" s="450">
        <f>IF(IFERROR(HLOOKUP($B141,$F32:$FS32,1,FALSE),0)=0,0,1)*AI$62</f>
        <v>0</v>
      </c>
      <c r="AJ141" s="450">
        <f>IF(IFERROR(HLOOKUP($B141,$F33:$FS33,1,FALSE),0)=0,0,1)*AJ$62</f>
        <v>0</v>
      </c>
      <c r="AK141" s="450">
        <f>IF(IFERROR(HLOOKUP($B141,$F34:$FS34,1,FALSE),0)=0,0,1)*AK$62</f>
        <v>0</v>
      </c>
      <c r="AL141" s="450">
        <f>IF(IFERROR(HLOOKUP($B141,$F35:$FS35,1,FALSE),0)=0,0,1)*AL$62</f>
        <v>0</v>
      </c>
      <c r="AM141" s="450">
        <f>IF(IFERROR(HLOOKUP($B141,$F36:$FS36,1,FALSE),0)=0,0,1)*AM$62</f>
        <v>0</v>
      </c>
      <c r="AN141" s="450">
        <f>IF(IFERROR(HLOOKUP($B141,$F37:$FS37,1,FALSE),0)=0,0,1)*AN$62</f>
        <v>0</v>
      </c>
      <c r="AO141" s="450">
        <f>IF(IFERROR(HLOOKUP($B141,$F38:$FS38,1,FALSE),0)=0,0,1)*AO$62</f>
        <v>0</v>
      </c>
      <c r="AP141" s="450">
        <f>IF(IFERROR(HLOOKUP($B141,$F39:$FS39,1,FALSE),0)=0,0,1)*AP$62</f>
        <v>0</v>
      </c>
      <c r="AQ141" s="450">
        <f>IF(IFERROR(HLOOKUP($B141,$F40:$FS40,1,FALSE),0)=0,0,1)*AQ$62</f>
        <v>0</v>
      </c>
      <c r="AR141" s="450">
        <f>IF(IFERROR(HLOOKUP($B141,$F41:$FS41,1,FALSE),0)=0,0,1)*AR$62</f>
        <v>0</v>
      </c>
      <c r="AS141" s="450">
        <f>IF(IFERROR(HLOOKUP($B141,$F42:$FS42,1,FALSE),0)=0,0,1)*AS$62</f>
        <v>0</v>
      </c>
      <c r="AT141" s="450">
        <f>IF(IFERROR(HLOOKUP($B141,$F43:$FS43,1,FALSE),0)=0,0,1)*AT$62</f>
        <v>0</v>
      </c>
      <c r="AU141" s="450">
        <f>IF(IFERROR(HLOOKUP($B141,$F44:$FS44,1,FALSE),0)=0,0,1)*AU$62</f>
        <v>0</v>
      </c>
      <c r="AV141" s="450">
        <f>IF(IFERROR(HLOOKUP($B141,$F45:$FS45,1,FALSE),0)=0,0,1)*AV$62</f>
        <v>0</v>
      </c>
      <c r="AW141" s="450">
        <f>IF(IFERROR(HLOOKUP($B141,$F46:$FS46,1,FALSE),0)=0,0,1)*AW$62</f>
        <v>0</v>
      </c>
      <c r="AX141" s="450">
        <f>IF(IFERROR(HLOOKUP($B141,$F47:$FS47,1,FALSE),0)=0,0,1)*AX$62</f>
        <v>0</v>
      </c>
      <c r="AY141" s="450">
        <f>IF(IFERROR(HLOOKUP($B141,$F48:$FS48,1,FALSE),0)=0,0,1)*AY$62</f>
        <v>0</v>
      </c>
      <c r="AZ141" s="450">
        <f>IF(IFERROR(HLOOKUP($B141,$F49:$FS49,1,FALSE),0)=0,0,1)*AZ$62</f>
        <v>0</v>
      </c>
      <c r="BA141" s="450">
        <f>IF(IFERROR(HLOOKUP($B141,$F50:$FS50,1,FALSE),0)=0,0,1)*BA$62</f>
        <v>0</v>
      </c>
      <c r="BB141" s="450">
        <f>IF(IFERROR(HLOOKUP($B141,$F51:$FS51,1,FALSE),0)=0,0,1)*BB$62</f>
        <v>0</v>
      </c>
      <c r="BC141" s="450">
        <f>IF(IFERROR(HLOOKUP($B141,$F52:$FS52,1,FALSE),0)=0,0,1)*BC$62</f>
        <v>0</v>
      </c>
      <c r="BD141" s="450">
        <f>IF(IFERROR(HLOOKUP($B141,$F53:$FS53,1,FALSE),0)=0,0,1)*BD$62</f>
        <v>0</v>
      </c>
      <c r="BE141" s="450">
        <f>IF(IFERROR(HLOOKUP($B141,$F54:$FS54,1,FALSE),0)=0,0,1)*BE$62</f>
        <v>0</v>
      </c>
      <c r="BF141" s="450">
        <f>IF(IFERROR(HLOOKUP($B141,$F55:$FS55,1,FALSE),0)=0,0,1)*BF$62</f>
        <v>0</v>
      </c>
      <c r="BG141" s="450">
        <f>IF(IFERROR(HLOOKUP($B141,$F56:$FS56,1,FALSE),0)=0,0,1)*BG$62</f>
        <v>0</v>
      </c>
      <c r="BH141" s="450">
        <f>IF(IFERROR(HLOOKUP($B141,$F57:$FS57,1,FALSE),0)=0,0,1)*BH$62</f>
        <v>0</v>
      </c>
      <c r="BI141" s="450">
        <f>IF(IFERROR(HLOOKUP($B141,$F58:$FS58,1,FALSE),0)=0,0,1)*BI$62</f>
        <v>0</v>
      </c>
    </row>
    <row r="142" spans="1:61" ht="13">
      <c r="A142" s="609">
        <v>9</v>
      </c>
      <c r="B142" s="619" t="s">
        <v>717</v>
      </c>
      <c r="C142">
        <f t="shared" ca="1" si="0"/>
        <v>3.1799999999999997</v>
      </c>
      <c r="D142">
        <f t="shared" si="1"/>
        <v>4</v>
      </c>
      <c r="E142" s="450">
        <f>IF(IFERROR(HLOOKUP($B142,$F2:$FS2,1,FALSE),0)=0,0,1)*E$62</f>
        <v>0</v>
      </c>
      <c r="F142" s="450">
        <f>IF(IFERROR(HLOOKUP($B142,$F3:$FS3,1,FALSE),0)=0,0,1)*F$62</f>
        <v>0.18</v>
      </c>
      <c r="G142" s="450">
        <f>IF(IFERROR(HLOOKUP($B142,$F4:$FS4,1,FALSE),0)=0,0,1)*G$62</f>
        <v>1</v>
      </c>
      <c r="H142" s="450">
        <f>IF(IFERROR(HLOOKUP($B142,$F5:$FS5,1,FALSE),0)=0,0,1)*H$62</f>
        <v>0</v>
      </c>
      <c r="I142" s="450">
        <f ca="1">IF(IFERROR(HLOOKUP($B142,$F6:$FS6,1,FALSE),0)=0,0,1)*I$62</f>
        <v>0</v>
      </c>
      <c r="J142" s="450">
        <f>IF(IFERROR(HLOOKUP($B142,$F7:$FS7,1,FALSE),0)=0,0,1)*J$62</f>
        <v>0</v>
      </c>
      <c r="K142" s="450">
        <f>IF(IFERROR(HLOOKUP($B142,$F8:$FS8,1,FALSE),0)=0,0,1)*K$62</f>
        <v>0</v>
      </c>
      <c r="L142" s="450">
        <f>IF(IFERROR(HLOOKUP($B142,$F9:$FS9,1,FALSE),0)=0,0,1)*L$62</f>
        <v>0</v>
      </c>
      <c r="M142" s="450">
        <f>IF(IFERROR(HLOOKUP($B142,$F10:$FS10,1,FALSE),0)=0,0,1)*M$62</f>
        <v>0</v>
      </c>
      <c r="N142" s="450">
        <f>IF(IFERROR(HLOOKUP($B142,$F11:$FS11,1,FALSE),0)=0,0,1)*N$62</f>
        <v>0</v>
      </c>
      <c r="O142" s="450">
        <f>IF(IFERROR(HLOOKUP($B142,$F12:$FS12,1,FALSE),0)=0,0,1)*O$62</f>
        <v>0</v>
      </c>
      <c r="P142" s="450">
        <f>IF(IFERROR(HLOOKUP($B142,$F13:$FS13,1,FALSE),0)=0,0,1)*P$62</f>
        <v>0</v>
      </c>
      <c r="Q142" s="450">
        <f>IF(IFERROR(HLOOKUP($B142,$F14:$FS14,1,FALSE),0)=0,0,1)*Q$62</f>
        <v>0</v>
      </c>
      <c r="R142" s="450">
        <f>IF(IFERROR(HLOOKUP($B142,$F15:$FS15,1,FALSE),0)=0,0,1)*R$62</f>
        <v>0</v>
      </c>
      <c r="S142" s="450">
        <f>IF(IFERROR(HLOOKUP($B142,$F16:$FS16,1,FALSE),0)=0,0,1)*S$62</f>
        <v>0</v>
      </c>
      <c r="T142" s="450">
        <f>IF(IFERROR(HLOOKUP($B142,$F17:$FS17,1,FALSE),0)=0,0,1)*T$62</f>
        <v>0</v>
      </c>
      <c r="U142" s="450">
        <f>IF(IFERROR(HLOOKUP($B142,$F18:$FS18,1,FALSE),0)=0,0,1)*U$62</f>
        <v>0</v>
      </c>
      <c r="V142" s="450">
        <f>IF(IFERROR(HLOOKUP($B142,$F19:$FS19,1,FALSE),0)=0,0,1)*V$62</f>
        <v>0</v>
      </c>
      <c r="W142" s="450">
        <f>IF(IFERROR(HLOOKUP($B142,$F20:$FS20,1,FALSE),0)=0,0,1)*W$62</f>
        <v>0</v>
      </c>
      <c r="X142" s="450">
        <f>IF(IFERROR(HLOOKUP($B142,$F21:$FS21,1,FALSE),0)=0,0,1)*X$62</f>
        <v>0</v>
      </c>
      <c r="Y142" s="450">
        <f>IF(IFERROR(HLOOKUP($B142,$F22:$FS22,1,FALSE),0)=0,0,1)*Y$62</f>
        <v>0</v>
      </c>
      <c r="Z142" s="450">
        <f>IF(IFERROR(HLOOKUP($B142,$F23:$FS23,1,FALSE),0)=0,0,1)*Z$62</f>
        <v>1</v>
      </c>
      <c r="AA142" s="450">
        <f>IF(IFERROR(HLOOKUP($B142,$F24:$FS24,1,FALSE),0)=0,0,1)*AA$62</f>
        <v>1</v>
      </c>
      <c r="AB142" s="450">
        <f>IF(IFERROR(HLOOKUP($B142,$F25:$FS25,1,FALSE),0)=0,0,1)*AB$62</f>
        <v>0</v>
      </c>
      <c r="AC142" s="450">
        <f>IF(IFERROR(HLOOKUP($B142,$F26:$FS26,1,FALSE),0)=0,0,1)*AC$62</f>
        <v>0</v>
      </c>
      <c r="AD142" s="450">
        <f>IF(IFERROR(HLOOKUP($B142,$F27:$FS27,1,FALSE),0)=0,0,1)*AD$62</f>
        <v>0</v>
      </c>
      <c r="AE142" s="450">
        <f>IF(IFERROR(HLOOKUP($B142,$F28:$FS28,1,FALSE),0)=0,0,1)*AE$62</f>
        <v>0</v>
      </c>
      <c r="AF142" s="450">
        <f>IF(IFERROR(HLOOKUP($B142,$F29:$FS29,1,FALSE),0)=0,0,1)*AF$62</f>
        <v>0</v>
      </c>
      <c r="AG142" s="450">
        <f>IF(IFERROR(HLOOKUP($B142,$F30:$FS30,1,FALSE),0)=0,0,1)*AG$62</f>
        <v>0</v>
      </c>
      <c r="AH142" s="450">
        <f>IF(IFERROR(HLOOKUP($B142,$F31:$FS31,1,FALSE),0)=0,0,1)*AH$62</f>
        <v>0</v>
      </c>
      <c r="AI142" s="450">
        <f>IF(IFERROR(HLOOKUP($B142,$F32:$FS32,1,FALSE),0)=0,0,1)*AI$62</f>
        <v>0</v>
      </c>
      <c r="AJ142" s="450">
        <f>IF(IFERROR(HLOOKUP($B142,$F33:$FS33,1,FALSE),0)=0,0,1)*AJ$62</f>
        <v>0</v>
      </c>
      <c r="AK142" s="450">
        <f>IF(IFERROR(HLOOKUP($B142,$F34:$FS34,1,FALSE),0)=0,0,1)*AK$62</f>
        <v>0</v>
      </c>
      <c r="AL142" s="450">
        <f>IF(IFERROR(HLOOKUP($B142,$F35:$FS35,1,FALSE),0)=0,0,1)*AL$62</f>
        <v>0</v>
      </c>
      <c r="AM142" s="450">
        <f>IF(IFERROR(HLOOKUP($B142,$F36:$FS36,1,FALSE),0)=0,0,1)*AM$62</f>
        <v>0</v>
      </c>
      <c r="AN142" s="450">
        <f>IF(IFERROR(HLOOKUP($B142,$F37:$FS37,1,FALSE),0)=0,0,1)*AN$62</f>
        <v>0</v>
      </c>
      <c r="AO142" s="450">
        <f>IF(IFERROR(HLOOKUP($B142,$F38:$FS38,1,FALSE),0)=0,0,1)*AO$62</f>
        <v>0</v>
      </c>
      <c r="AP142" s="450">
        <f>IF(IFERROR(HLOOKUP($B142,$F39:$FS39,1,FALSE),0)=0,0,1)*AP$62</f>
        <v>0</v>
      </c>
      <c r="AQ142" s="450">
        <f>IF(IFERROR(HLOOKUP($B142,$F40:$FS40,1,FALSE),0)=0,0,1)*AQ$62</f>
        <v>0</v>
      </c>
      <c r="AR142" s="450">
        <f>IF(IFERROR(HLOOKUP($B142,$F41:$FS41,1,FALSE),0)=0,0,1)*AR$62</f>
        <v>0</v>
      </c>
      <c r="AS142" s="450">
        <f>IF(IFERROR(HLOOKUP($B142,$F42:$FS42,1,FALSE),0)=0,0,1)*AS$62</f>
        <v>0</v>
      </c>
      <c r="AT142" s="450">
        <f>IF(IFERROR(HLOOKUP($B142,$F43:$FS43,1,FALSE),0)=0,0,1)*AT$62</f>
        <v>0</v>
      </c>
      <c r="AU142" s="450">
        <f>IF(IFERROR(HLOOKUP($B142,$F44:$FS44,1,FALSE),0)=0,0,1)*AU$62</f>
        <v>0</v>
      </c>
      <c r="AV142" s="450">
        <f>IF(IFERROR(HLOOKUP($B142,$F45:$FS45,1,FALSE),0)=0,0,1)*AV$62</f>
        <v>0</v>
      </c>
      <c r="AW142" s="450">
        <f>IF(IFERROR(HLOOKUP($B142,$F46:$FS46,1,FALSE),0)=0,0,1)*AW$62</f>
        <v>0</v>
      </c>
      <c r="AX142" s="450">
        <f>IF(IFERROR(HLOOKUP($B142,$F47:$FS47,1,FALSE),0)=0,0,1)*AX$62</f>
        <v>0</v>
      </c>
      <c r="AY142" s="450">
        <f>IF(IFERROR(HLOOKUP($B142,$F48:$FS48,1,FALSE),0)=0,0,1)*AY$62</f>
        <v>0</v>
      </c>
      <c r="AZ142" s="450">
        <f>IF(IFERROR(HLOOKUP($B142,$F49:$FS49,1,FALSE),0)=0,0,1)*AZ$62</f>
        <v>0</v>
      </c>
      <c r="BA142" s="450">
        <f>IF(IFERROR(HLOOKUP($B142,$F50:$FS50,1,FALSE),0)=0,0,1)*BA$62</f>
        <v>0</v>
      </c>
      <c r="BB142" s="450">
        <f>IF(IFERROR(HLOOKUP($B142,$F51:$FS51,1,FALSE),0)=0,0,1)*BB$62</f>
        <v>0</v>
      </c>
      <c r="BC142" s="450">
        <f>IF(IFERROR(HLOOKUP($B142,$F52:$FS52,1,FALSE),0)=0,0,1)*BC$62</f>
        <v>0</v>
      </c>
      <c r="BD142" s="450">
        <f>IF(IFERROR(HLOOKUP($B142,$F53:$FS53,1,FALSE),0)=0,0,1)*BD$62</f>
        <v>0</v>
      </c>
      <c r="BE142" s="450">
        <f>IF(IFERROR(HLOOKUP($B142,$F54:$FS54,1,FALSE),0)=0,0,1)*BE$62</f>
        <v>0</v>
      </c>
      <c r="BF142" s="450">
        <f>IF(IFERROR(HLOOKUP($B142,$F55:$FS55,1,FALSE),0)=0,0,1)*BF$62</f>
        <v>0</v>
      </c>
      <c r="BG142" s="450">
        <f>IF(IFERROR(HLOOKUP($B142,$F56:$FS56,1,FALSE),0)=0,0,1)*BG$62</f>
        <v>0</v>
      </c>
      <c r="BH142" s="450">
        <f>IF(IFERROR(HLOOKUP($B142,$F57:$FS57,1,FALSE),0)=0,0,1)*BH$62</f>
        <v>0</v>
      </c>
      <c r="BI142" s="450">
        <f>IF(IFERROR(HLOOKUP($B142,$F58:$FS58,1,FALSE),0)=0,0,1)*BI$62</f>
        <v>0</v>
      </c>
    </row>
    <row r="143" spans="1:61" ht="13">
      <c r="A143" s="609">
        <v>9</v>
      </c>
      <c r="B143" s="619" t="s">
        <v>718</v>
      </c>
      <c r="C143">
        <f t="shared" ca="1" si="0"/>
        <v>1.18</v>
      </c>
      <c r="D143">
        <f t="shared" si="1"/>
        <v>2</v>
      </c>
      <c r="E143" s="450">
        <f>IF(IFERROR(HLOOKUP($B143,$F2:$FS2,1,FALSE),0)=0,0,1)*E$62</f>
        <v>0</v>
      </c>
      <c r="F143" s="450">
        <f>IF(IFERROR(HLOOKUP($B143,$F3:$FS3,1,FALSE),0)=0,0,1)*F$62</f>
        <v>0.18</v>
      </c>
      <c r="G143" s="450">
        <f>IF(IFERROR(HLOOKUP($B143,$F4:$FS4,1,FALSE),0)=0,0,1)*G$62</f>
        <v>1</v>
      </c>
      <c r="H143" s="450">
        <f>IF(IFERROR(HLOOKUP($B143,$F5:$FS5,1,FALSE),0)=0,0,1)*H$62</f>
        <v>0</v>
      </c>
      <c r="I143" s="450">
        <f ca="1">IF(IFERROR(HLOOKUP($B143,$F6:$FS6,1,FALSE),0)=0,0,1)*I$62</f>
        <v>0</v>
      </c>
      <c r="J143" s="450">
        <f>IF(IFERROR(HLOOKUP($B143,$F7:$FS7,1,FALSE),0)=0,0,1)*J$62</f>
        <v>0</v>
      </c>
      <c r="K143" s="450">
        <f>IF(IFERROR(HLOOKUP($B143,$F8:$FS8,1,FALSE),0)=0,0,1)*K$62</f>
        <v>0</v>
      </c>
      <c r="L143" s="450">
        <f>IF(IFERROR(HLOOKUP($B143,$F9:$FS9,1,FALSE),0)=0,0,1)*L$62</f>
        <v>0</v>
      </c>
      <c r="M143" s="450">
        <f>IF(IFERROR(HLOOKUP($B143,$F10:$FS10,1,FALSE),0)=0,0,1)*M$62</f>
        <v>0</v>
      </c>
      <c r="N143" s="450">
        <f>IF(IFERROR(HLOOKUP($B143,$F11:$FS11,1,FALSE),0)=0,0,1)*N$62</f>
        <v>0</v>
      </c>
      <c r="O143" s="450">
        <f>IF(IFERROR(HLOOKUP($B143,$F12:$FS12,1,FALSE),0)=0,0,1)*O$62</f>
        <v>0</v>
      </c>
      <c r="P143" s="450">
        <f>IF(IFERROR(HLOOKUP($B143,$F13:$FS13,1,FALSE),0)=0,0,1)*P$62</f>
        <v>0</v>
      </c>
      <c r="Q143" s="450">
        <f>IF(IFERROR(HLOOKUP($B143,$F14:$FS14,1,FALSE),0)=0,0,1)*Q$62</f>
        <v>0</v>
      </c>
      <c r="R143" s="450">
        <f>IF(IFERROR(HLOOKUP($B143,$F15:$FS15,1,FALSE),0)=0,0,1)*R$62</f>
        <v>0</v>
      </c>
      <c r="S143" s="450">
        <f>IF(IFERROR(HLOOKUP($B143,$F16:$FS16,1,FALSE),0)=0,0,1)*S$62</f>
        <v>0</v>
      </c>
      <c r="T143" s="450">
        <f>IF(IFERROR(HLOOKUP($B143,$F17:$FS17,1,FALSE),0)=0,0,1)*T$62</f>
        <v>0</v>
      </c>
      <c r="U143" s="450">
        <f>IF(IFERROR(HLOOKUP($B143,$F18:$FS18,1,FALSE),0)=0,0,1)*U$62</f>
        <v>0</v>
      </c>
      <c r="V143" s="450">
        <f>IF(IFERROR(HLOOKUP($B143,$F19:$FS19,1,FALSE),0)=0,0,1)*V$62</f>
        <v>0</v>
      </c>
      <c r="W143" s="450">
        <f>IF(IFERROR(HLOOKUP($B143,$F20:$FS20,1,FALSE),0)=0,0,1)*W$62</f>
        <v>0</v>
      </c>
      <c r="X143" s="450">
        <f>IF(IFERROR(HLOOKUP($B143,$F21:$FS21,1,FALSE),0)=0,0,1)*X$62</f>
        <v>0</v>
      </c>
      <c r="Y143" s="450">
        <f>IF(IFERROR(HLOOKUP($B143,$F22:$FS22,1,FALSE),0)=0,0,1)*Y$62</f>
        <v>0</v>
      </c>
      <c r="Z143" s="450">
        <f>IF(IFERROR(HLOOKUP($B143,$F23:$FS23,1,FALSE),0)=0,0,1)*Z$62</f>
        <v>0</v>
      </c>
      <c r="AA143" s="450">
        <f>IF(IFERROR(HLOOKUP($B143,$F24:$FS24,1,FALSE),0)=0,0,1)*AA$62</f>
        <v>0</v>
      </c>
      <c r="AB143" s="450">
        <f>IF(IFERROR(HLOOKUP($B143,$F25:$FS25,1,FALSE),0)=0,0,1)*AB$62</f>
        <v>0</v>
      </c>
      <c r="AC143" s="450">
        <f>IF(IFERROR(HLOOKUP($B143,$F26:$FS26,1,FALSE),0)=0,0,1)*AC$62</f>
        <v>0</v>
      </c>
      <c r="AD143" s="450">
        <f>IF(IFERROR(HLOOKUP($B143,$F27:$FS27,1,FALSE),0)=0,0,1)*AD$62</f>
        <v>0</v>
      </c>
      <c r="AE143" s="450">
        <f>IF(IFERROR(HLOOKUP($B143,$F28:$FS28,1,FALSE),0)=0,0,1)*AE$62</f>
        <v>0</v>
      </c>
      <c r="AF143" s="450">
        <f>IF(IFERROR(HLOOKUP($B143,$F29:$FS29,1,FALSE),0)=0,0,1)*AF$62</f>
        <v>0</v>
      </c>
      <c r="AG143" s="450">
        <f>IF(IFERROR(HLOOKUP($B143,$F30:$FS30,1,FALSE),0)=0,0,1)*AG$62</f>
        <v>0</v>
      </c>
      <c r="AH143" s="450">
        <f>IF(IFERROR(HLOOKUP($B143,$F31:$FS31,1,FALSE),0)=0,0,1)*AH$62</f>
        <v>0</v>
      </c>
      <c r="AI143" s="450">
        <f>IF(IFERROR(HLOOKUP($B143,$F32:$FS32,1,FALSE),0)=0,0,1)*AI$62</f>
        <v>0</v>
      </c>
      <c r="AJ143" s="450">
        <f>IF(IFERROR(HLOOKUP($B143,$F33:$FS33,1,FALSE),0)=0,0,1)*AJ$62</f>
        <v>0</v>
      </c>
      <c r="AK143" s="450">
        <f>IF(IFERROR(HLOOKUP($B143,$F34:$FS34,1,FALSE),0)=0,0,1)*AK$62</f>
        <v>0</v>
      </c>
      <c r="AL143" s="450">
        <f>IF(IFERROR(HLOOKUP($B143,$F35:$FS35,1,FALSE),0)=0,0,1)*AL$62</f>
        <v>0</v>
      </c>
      <c r="AM143" s="450">
        <f>IF(IFERROR(HLOOKUP($B143,$F36:$FS36,1,FALSE),0)=0,0,1)*AM$62</f>
        <v>0</v>
      </c>
      <c r="AN143" s="450">
        <f>IF(IFERROR(HLOOKUP($B143,$F37:$FS37,1,FALSE),0)=0,0,1)*AN$62</f>
        <v>0</v>
      </c>
      <c r="AO143" s="450">
        <f>IF(IFERROR(HLOOKUP($B143,$F38:$FS38,1,FALSE),0)=0,0,1)*AO$62</f>
        <v>0</v>
      </c>
      <c r="AP143" s="450">
        <f>IF(IFERROR(HLOOKUP($B143,$F39:$FS39,1,FALSE),0)=0,0,1)*AP$62</f>
        <v>0</v>
      </c>
      <c r="AQ143" s="450">
        <f>IF(IFERROR(HLOOKUP($B143,$F40:$FS40,1,FALSE),0)=0,0,1)*AQ$62</f>
        <v>0</v>
      </c>
      <c r="AR143" s="450">
        <f>IF(IFERROR(HLOOKUP($B143,$F41:$FS41,1,FALSE),0)=0,0,1)*AR$62</f>
        <v>0</v>
      </c>
      <c r="AS143" s="450">
        <f>IF(IFERROR(HLOOKUP($B143,$F42:$FS42,1,FALSE),0)=0,0,1)*AS$62</f>
        <v>0</v>
      </c>
      <c r="AT143" s="450">
        <f>IF(IFERROR(HLOOKUP($B143,$F43:$FS43,1,FALSE),0)=0,0,1)*AT$62</f>
        <v>0</v>
      </c>
      <c r="AU143" s="450">
        <f>IF(IFERROR(HLOOKUP($B143,$F44:$FS44,1,FALSE),0)=0,0,1)*AU$62</f>
        <v>0</v>
      </c>
      <c r="AV143" s="450">
        <f>IF(IFERROR(HLOOKUP($B143,$F45:$FS45,1,FALSE),0)=0,0,1)*AV$62</f>
        <v>0</v>
      </c>
      <c r="AW143" s="450">
        <f>IF(IFERROR(HLOOKUP($B143,$F46:$FS46,1,FALSE),0)=0,0,1)*AW$62</f>
        <v>0</v>
      </c>
      <c r="AX143" s="450">
        <f>IF(IFERROR(HLOOKUP($B143,$F47:$FS47,1,FALSE),0)=0,0,1)*AX$62</f>
        <v>0</v>
      </c>
      <c r="AY143" s="450">
        <f>IF(IFERROR(HLOOKUP($B143,$F48:$FS48,1,FALSE),0)=0,0,1)*AY$62</f>
        <v>0</v>
      </c>
      <c r="AZ143" s="450">
        <f>IF(IFERROR(HLOOKUP($B143,$F49:$FS49,1,FALSE),0)=0,0,1)*AZ$62</f>
        <v>0</v>
      </c>
      <c r="BA143" s="450">
        <f>IF(IFERROR(HLOOKUP($B143,$F50:$FS50,1,FALSE),0)=0,0,1)*BA$62</f>
        <v>0</v>
      </c>
      <c r="BB143" s="450">
        <f>IF(IFERROR(HLOOKUP($B143,$F51:$FS51,1,FALSE),0)=0,0,1)*BB$62</f>
        <v>0</v>
      </c>
      <c r="BC143" s="450">
        <f>IF(IFERROR(HLOOKUP($B143,$F52:$FS52,1,FALSE),0)=0,0,1)*BC$62</f>
        <v>0</v>
      </c>
      <c r="BD143" s="450">
        <f>IF(IFERROR(HLOOKUP($B143,$F53:$FS53,1,FALSE),0)=0,0,1)*BD$62</f>
        <v>0</v>
      </c>
      <c r="BE143" s="450">
        <f>IF(IFERROR(HLOOKUP($B143,$F54:$FS54,1,FALSE),0)=0,0,1)*BE$62</f>
        <v>0</v>
      </c>
      <c r="BF143" s="450">
        <f>IF(IFERROR(HLOOKUP($B143,$F55:$FS55,1,FALSE),0)=0,0,1)*BF$62</f>
        <v>0</v>
      </c>
      <c r="BG143" s="450">
        <f>IF(IFERROR(HLOOKUP($B143,$F56:$FS56,1,FALSE),0)=0,0,1)*BG$62</f>
        <v>0</v>
      </c>
      <c r="BH143" s="450">
        <f>IF(IFERROR(HLOOKUP($B143,$F57:$FS57,1,FALSE),0)=0,0,1)*BH$62</f>
        <v>0</v>
      </c>
      <c r="BI143" s="450">
        <f>IF(IFERROR(HLOOKUP($B143,$F58:$FS58,1,FALSE),0)=0,0,1)*BI$62</f>
        <v>0</v>
      </c>
    </row>
    <row r="144" spans="1:61" ht="13">
      <c r="A144" s="609">
        <v>10</v>
      </c>
      <c r="B144" s="619" t="s">
        <v>719</v>
      </c>
      <c r="C144">
        <f t="shared" ca="1" si="0"/>
        <v>1.18</v>
      </c>
      <c r="D144">
        <f t="shared" si="1"/>
        <v>2</v>
      </c>
      <c r="E144" s="450">
        <f>IF(IFERROR(HLOOKUP($B144,$F2:$FS2,1,FALSE),0)=0,0,1)*E$62</f>
        <v>0</v>
      </c>
      <c r="F144" s="450">
        <f>IF(IFERROR(HLOOKUP($B144,$F3:$FS3,1,FALSE),0)=0,0,1)*F$62</f>
        <v>0.18</v>
      </c>
      <c r="G144" s="450">
        <f>IF(IFERROR(HLOOKUP($B144,$F4:$FS4,1,FALSE),0)=0,0,1)*G$62</f>
        <v>1</v>
      </c>
      <c r="H144" s="450">
        <f>IF(IFERROR(HLOOKUP($B144,$F5:$FS5,1,FALSE),0)=0,0,1)*H$62</f>
        <v>0</v>
      </c>
      <c r="I144" s="450">
        <f ca="1">IF(IFERROR(HLOOKUP($B144,$F6:$FS6,1,FALSE),0)=0,0,1)*I$62</f>
        <v>0</v>
      </c>
      <c r="J144" s="450">
        <f>IF(IFERROR(HLOOKUP($B144,$F7:$FS7,1,FALSE),0)=0,0,1)*J$62</f>
        <v>0</v>
      </c>
      <c r="K144" s="450">
        <f>IF(IFERROR(HLOOKUP($B144,$F8:$FS8,1,FALSE),0)=0,0,1)*K$62</f>
        <v>0</v>
      </c>
      <c r="L144" s="450">
        <f>IF(IFERROR(HLOOKUP($B144,$F9:$FS9,1,FALSE),0)=0,0,1)*L$62</f>
        <v>0</v>
      </c>
      <c r="M144" s="450">
        <f>IF(IFERROR(HLOOKUP($B144,$F10:$FS10,1,FALSE),0)=0,0,1)*M$62</f>
        <v>0</v>
      </c>
      <c r="N144" s="450">
        <f>IF(IFERROR(HLOOKUP($B144,$F11:$FS11,1,FALSE),0)=0,0,1)*N$62</f>
        <v>0</v>
      </c>
      <c r="O144" s="450">
        <f>IF(IFERROR(HLOOKUP($B144,$F12:$FS12,1,FALSE),0)=0,0,1)*O$62</f>
        <v>0</v>
      </c>
      <c r="P144" s="450">
        <f>IF(IFERROR(HLOOKUP($B144,$F13:$FS13,1,FALSE),0)=0,0,1)*P$62</f>
        <v>0</v>
      </c>
      <c r="Q144" s="450">
        <f>IF(IFERROR(HLOOKUP($B144,$F14:$FS14,1,FALSE),0)=0,0,1)*Q$62</f>
        <v>0</v>
      </c>
      <c r="R144" s="450">
        <f>IF(IFERROR(HLOOKUP($B144,$F15:$FS15,1,FALSE),0)=0,0,1)*R$62</f>
        <v>0</v>
      </c>
      <c r="S144" s="450">
        <f>IF(IFERROR(HLOOKUP($B144,$F16:$FS16,1,FALSE),0)=0,0,1)*S$62</f>
        <v>0</v>
      </c>
      <c r="T144" s="450">
        <f>IF(IFERROR(HLOOKUP($B144,$F17:$FS17,1,FALSE),0)=0,0,1)*T$62</f>
        <v>0</v>
      </c>
      <c r="U144" s="450">
        <f>IF(IFERROR(HLOOKUP($B144,$F18:$FS18,1,FALSE),0)=0,0,1)*U$62</f>
        <v>0</v>
      </c>
      <c r="V144" s="450">
        <f>IF(IFERROR(HLOOKUP($B144,$F19:$FS19,1,FALSE),0)=0,0,1)*V$62</f>
        <v>0</v>
      </c>
      <c r="W144" s="450">
        <f>IF(IFERROR(HLOOKUP($B144,$F20:$FS20,1,FALSE),0)=0,0,1)*W$62</f>
        <v>0</v>
      </c>
      <c r="X144" s="450">
        <f>IF(IFERROR(HLOOKUP($B144,$F21:$FS21,1,FALSE),0)=0,0,1)*X$62</f>
        <v>0</v>
      </c>
      <c r="Y144" s="450">
        <f>IF(IFERROR(HLOOKUP($B144,$F22:$FS22,1,FALSE),0)=0,0,1)*Y$62</f>
        <v>0</v>
      </c>
      <c r="Z144" s="450">
        <f>IF(IFERROR(HLOOKUP($B144,$F23:$FS23,1,FALSE),0)=0,0,1)*Z$62</f>
        <v>0</v>
      </c>
      <c r="AA144" s="450">
        <f>IF(IFERROR(HLOOKUP($B144,$F24:$FS24,1,FALSE),0)=0,0,1)*AA$62</f>
        <v>0</v>
      </c>
      <c r="AB144" s="450">
        <f>IF(IFERROR(HLOOKUP($B144,$F25:$FS25,1,FALSE),0)=0,0,1)*AB$62</f>
        <v>0</v>
      </c>
      <c r="AC144" s="450">
        <f>IF(IFERROR(HLOOKUP($B144,$F26:$FS26,1,FALSE),0)=0,0,1)*AC$62</f>
        <v>0</v>
      </c>
      <c r="AD144" s="450">
        <f>IF(IFERROR(HLOOKUP($B144,$F27:$FS27,1,FALSE),0)=0,0,1)*AD$62</f>
        <v>0</v>
      </c>
      <c r="AE144" s="450">
        <f>IF(IFERROR(HLOOKUP($B144,$F28:$FS28,1,FALSE),0)=0,0,1)*AE$62</f>
        <v>0</v>
      </c>
      <c r="AF144" s="450">
        <f>IF(IFERROR(HLOOKUP($B144,$F29:$FS29,1,FALSE),0)=0,0,1)*AF$62</f>
        <v>0</v>
      </c>
      <c r="AG144" s="450">
        <f>IF(IFERROR(HLOOKUP($B144,$F30:$FS30,1,FALSE),0)=0,0,1)*AG$62</f>
        <v>0</v>
      </c>
      <c r="AH144" s="450">
        <f>IF(IFERROR(HLOOKUP($B144,$F31:$FS31,1,FALSE),0)=0,0,1)*AH$62</f>
        <v>0</v>
      </c>
      <c r="AI144" s="450">
        <f>IF(IFERROR(HLOOKUP($B144,$F32:$FS32,1,FALSE),0)=0,0,1)*AI$62</f>
        <v>0</v>
      </c>
      <c r="AJ144" s="450">
        <f>IF(IFERROR(HLOOKUP($B144,$F33:$FS33,1,FALSE),0)=0,0,1)*AJ$62</f>
        <v>0</v>
      </c>
      <c r="AK144" s="450">
        <f>IF(IFERROR(HLOOKUP($B144,$F34:$FS34,1,FALSE),0)=0,0,1)*AK$62</f>
        <v>0</v>
      </c>
      <c r="AL144" s="450">
        <f>IF(IFERROR(HLOOKUP($B144,$F35:$FS35,1,FALSE),0)=0,0,1)*AL$62</f>
        <v>0</v>
      </c>
      <c r="AM144" s="450">
        <f>IF(IFERROR(HLOOKUP($B144,$F36:$FS36,1,FALSE),0)=0,0,1)*AM$62</f>
        <v>0</v>
      </c>
      <c r="AN144" s="450">
        <f>IF(IFERROR(HLOOKUP($B144,$F37:$FS37,1,FALSE),0)=0,0,1)*AN$62</f>
        <v>0</v>
      </c>
      <c r="AO144" s="450">
        <f>IF(IFERROR(HLOOKUP($B144,$F38:$FS38,1,FALSE),0)=0,0,1)*AO$62</f>
        <v>0</v>
      </c>
      <c r="AP144" s="450">
        <f>IF(IFERROR(HLOOKUP($B144,$F39:$FS39,1,FALSE),0)=0,0,1)*AP$62</f>
        <v>0</v>
      </c>
      <c r="AQ144" s="450">
        <f>IF(IFERROR(HLOOKUP($B144,$F40:$FS40,1,FALSE),0)=0,0,1)*AQ$62</f>
        <v>0</v>
      </c>
      <c r="AR144" s="450">
        <f>IF(IFERROR(HLOOKUP($B144,$F41:$FS41,1,FALSE),0)=0,0,1)*AR$62</f>
        <v>0</v>
      </c>
      <c r="AS144" s="450">
        <f>IF(IFERROR(HLOOKUP($B144,$F42:$FS42,1,FALSE),0)=0,0,1)*AS$62</f>
        <v>0</v>
      </c>
      <c r="AT144" s="450">
        <f>IF(IFERROR(HLOOKUP($B144,$F43:$FS43,1,FALSE),0)=0,0,1)*AT$62</f>
        <v>0</v>
      </c>
      <c r="AU144" s="450">
        <f>IF(IFERROR(HLOOKUP($B144,$F44:$FS44,1,FALSE),0)=0,0,1)*AU$62</f>
        <v>0</v>
      </c>
      <c r="AV144" s="450">
        <f>IF(IFERROR(HLOOKUP($B144,$F45:$FS45,1,FALSE),0)=0,0,1)*AV$62</f>
        <v>0</v>
      </c>
      <c r="AW144" s="450">
        <f>IF(IFERROR(HLOOKUP($B144,$F46:$FS46,1,FALSE),0)=0,0,1)*AW$62</f>
        <v>0</v>
      </c>
      <c r="AX144" s="450">
        <f>IF(IFERROR(HLOOKUP($B144,$F47:$FS47,1,FALSE),0)=0,0,1)*AX$62</f>
        <v>0</v>
      </c>
      <c r="AY144" s="450">
        <f>IF(IFERROR(HLOOKUP($B144,$F48:$FS48,1,FALSE),0)=0,0,1)*AY$62</f>
        <v>0</v>
      </c>
      <c r="AZ144" s="450">
        <f>IF(IFERROR(HLOOKUP($B144,$F49:$FS49,1,FALSE),0)=0,0,1)*AZ$62</f>
        <v>0</v>
      </c>
      <c r="BA144" s="450">
        <f>IF(IFERROR(HLOOKUP($B144,$F50:$FS50,1,FALSE),0)=0,0,1)*BA$62</f>
        <v>0</v>
      </c>
      <c r="BB144" s="450">
        <f>IF(IFERROR(HLOOKUP($B144,$F51:$FS51,1,FALSE),0)=0,0,1)*BB$62</f>
        <v>0</v>
      </c>
      <c r="BC144" s="450">
        <f>IF(IFERROR(HLOOKUP($B144,$F52:$FS52,1,FALSE),0)=0,0,1)*BC$62</f>
        <v>0</v>
      </c>
      <c r="BD144" s="450">
        <f>IF(IFERROR(HLOOKUP($B144,$F53:$FS53,1,FALSE),0)=0,0,1)*BD$62</f>
        <v>0</v>
      </c>
      <c r="BE144" s="450">
        <f>IF(IFERROR(HLOOKUP($B144,$F54:$FS54,1,FALSE),0)=0,0,1)*BE$62</f>
        <v>0</v>
      </c>
      <c r="BF144" s="450">
        <f>IF(IFERROR(HLOOKUP($B144,$F55:$FS55,1,FALSE),0)=0,0,1)*BF$62</f>
        <v>0</v>
      </c>
      <c r="BG144" s="450">
        <f>IF(IFERROR(HLOOKUP($B144,$F56:$FS56,1,FALSE),0)=0,0,1)*BG$62</f>
        <v>0</v>
      </c>
      <c r="BH144" s="450">
        <f>IF(IFERROR(HLOOKUP($B144,$F57:$FS57,1,FALSE),0)=0,0,1)*BH$62</f>
        <v>0</v>
      </c>
      <c r="BI144" s="450">
        <f>IF(IFERROR(HLOOKUP($B144,$F58:$FS58,1,FALSE),0)=0,0,1)*BI$62</f>
        <v>0</v>
      </c>
    </row>
    <row r="145" spans="1:61" ht="13">
      <c r="A145" s="609">
        <v>10</v>
      </c>
      <c r="B145" s="619" t="s">
        <v>720</v>
      </c>
      <c r="C145">
        <f t="shared" ca="1" si="0"/>
        <v>3.18</v>
      </c>
      <c r="D145">
        <f t="shared" si="1"/>
        <v>4</v>
      </c>
      <c r="E145" s="450">
        <f>IF(IFERROR(HLOOKUP($B145,$F2:$FS2,1,FALSE),0)=0,0,1)*E$62</f>
        <v>0</v>
      </c>
      <c r="F145" s="450">
        <f>IF(IFERROR(HLOOKUP($B145,$F3:$FS3,1,FALSE),0)=0,0,1)*F$62</f>
        <v>0.18</v>
      </c>
      <c r="G145" s="450">
        <f>IF(IFERROR(HLOOKUP($B145,$F4:$FS4,1,FALSE),0)=0,0,1)*G$62</f>
        <v>1</v>
      </c>
      <c r="H145" s="450">
        <f>IF(IFERROR(HLOOKUP($B145,$F5:$FS5,1,FALSE),0)=0,0,1)*H$62</f>
        <v>0</v>
      </c>
      <c r="I145" s="450">
        <f ca="1">IF(IFERROR(HLOOKUP($B145,$F6:$FS6,1,FALSE),0)=0,0,1)*I$62</f>
        <v>0</v>
      </c>
      <c r="J145" s="450">
        <f>IF(IFERROR(HLOOKUP($B145,$F7:$FS7,1,FALSE),0)=0,0,1)*J$62</f>
        <v>0</v>
      </c>
      <c r="K145" s="450">
        <f>IF(IFERROR(HLOOKUP($B145,$F8:$FS8,1,FALSE),0)=0,0,1)*K$62</f>
        <v>1.0000000000000002</v>
      </c>
      <c r="L145" s="450">
        <f>IF(IFERROR(HLOOKUP($B145,$F9:$FS9,1,FALSE),0)=0,0,1)*L$62</f>
        <v>0</v>
      </c>
      <c r="M145" s="450">
        <f>IF(IFERROR(HLOOKUP($B145,$F10:$FS10,1,FALSE),0)=0,0,1)*M$62</f>
        <v>0</v>
      </c>
      <c r="N145" s="450">
        <f>IF(IFERROR(HLOOKUP($B145,$F11:$FS11,1,FALSE),0)=0,0,1)*N$62</f>
        <v>0</v>
      </c>
      <c r="O145" s="450">
        <f>IF(IFERROR(HLOOKUP($B145,$F12:$FS12,1,FALSE),0)=0,0,1)*O$62</f>
        <v>0</v>
      </c>
      <c r="P145" s="450">
        <f>IF(IFERROR(HLOOKUP($B145,$F13:$FS13,1,FALSE),0)=0,0,1)*P$62</f>
        <v>0</v>
      </c>
      <c r="Q145" s="450">
        <f>IF(IFERROR(HLOOKUP($B145,$F14:$FS14,1,FALSE),0)=0,0,1)*Q$62</f>
        <v>0</v>
      </c>
      <c r="R145" s="450">
        <f>IF(IFERROR(HLOOKUP($B145,$F15:$FS15,1,FALSE),0)=0,0,1)*R$62</f>
        <v>0</v>
      </c>
      <c r="S145" s="450">
        <f>IF(IFERROR(HLOOKUP($B145,$F16:$FS16,1,FALSE),0)=0,0,1)*S$62</f>
        <v>0</v>
      </c>
      <c r="T145" s="450">
        <f>IF(IFERROR(HLOOKUP($B145,$F17:$FS17,1,FALSE),0)=0,0,1)*T$62</f>
        <v>0</v>
      </c>
      <c r="U145" s="450">
        <f>IF(IFERROR(HLOOKUP($B145,$F18:$FS18,1,FALSE),0)=0,0,1)*U$62</f>
        <v>0</v>
      </c>
      <c r="V145" s="450">
        <f>IF(IFERROR(HLOOKUP($B145,$F19:$FS19,1,FALSE),0)=0,0,1)*V$62</f>
        <v>0</v>
      </c>
      <c r="W145" s="450">
        <f>IF(IFERROR(HLOOKUP($B145,$F20:$FS20,1,FALSE),0)=0,0,1)*W$62</f>
        <v>0</v>
      </c>
      <c r="X145" s="450">
        <f>IF(IFERROR(HLOOKUP($B145,$F21:$FS21,1,FALSE),0)=0,0,1)*X$62</f>
        <v>0</v>
      </c>
      <c r="Y145" s="450">
        <f>IF(IFERROR(HLOOKUP($B145,$F22:$FS22,1,FALSE),0)=0,0,1)*Y$62</f>
        <v>0</v>
      </c>
      <c r="Z145" s="450">
        <f>IF(IFERROR(HLOOKUP($B145,$F23:$FS23,1,FALSE),0)=0,0,1)*Z$62</f>
        <v>0</v>
      </c>
      <c r="AA145" s="450">
        <f>IF(IFERROR(HLOOKUP($B145,$F24:$FS24,1,FALSE),0)=0,0,1)*AA$62</f>
        <v>0</v>
      </c>
      <c r="AB145" s="450">
        <f>IF(IFERROR(HLOOKUP($B145,$F25:$FS25,1,FALSE),0)=0,0,1)*AB$62</f>
        <v>0</v>
      </c>
      <c r="AC145" s="450">
        <f>IF(IFERROR(HLOOKUP($B145,$F26:$FS26,1,FALSE),0)=0,0,1)*AC$62</f>
        <v>0</v>
      </c>
      <c r="AD145" s="450">
        <f>IF(IFERROR(HLOOKUP($B145,$F27:$FS27,1,FALSE),0)=0,0,1)*AD$62</f>
        <v>0</v>
      </c>
      <c r="AE145" s="450">
        <f>IF(IFERROR(HLOOKUP($B145,$F28:$FS28,1,FALSE),0)=0,0,1)*AE$62</f>
        <v>0</v>
      </c>
      <c r="AF145" s="450">
        <f>IF(IFERROR(HLOOKUP($B145,$F29:$FS29,1,FALSE),0)=0,0,1)*AF$62</f>
        <v>0</v>
      </c>
      <c r="AG145" s="450">
        <f>IF(IFERROR(HLOOKUP($B145,$F30:$FS30,1,FALSE),0)=0,0,1)*AG$62</f>
        <v>0</v>
      </c>
      <c r="AH145" s="450">
        <f>IF(IFERROR(HLOOKUP($B145,$F31:$FS31,1,FALSE),0)=0,0,1)*AH$62</f>
        <v>0</v>
      </c>
      <c r="AI145" s="450">
        <f>IF(IFERROR(HLOOKUP($B145,$F32:$FS32,1,FALSE),0)=0,0,1)*AI$62</f>
        <v>0</v>
      </c>
      <c r="AJ145" s="450">
        <f>IF(IFERROR(HLOOKUP($B145,$F33:$FS33,1,FALSE),0)=0,0,1)*AJ$62</f>
        <v>0</v>
      </c>
      <c r="AK145" s="450">
        <f>IF(IFERROR(HLOOKUP($B145,$F34:$FS34,1,FALSE),0)=0,0,1)*AK$62</f>
        <v>0</v>
      </c>
      <c r="AL145" s="450">
        <f>IF(IFERROR(HLOOKUP($B145,$F35:$FS35,1,FALSE),0)=0,0,1)*AL$62</f>
        <v>0</v>
      </c>
      <c r="AM145" s="450">
        <f>IF(IFERROR(HLOOKUP($B145,$F36:$FS36,1,FALSE),0)=0,0,1)*AM$62</f>
        <v>0</v>
      </c>
      <c r="AN145" s="450">
        <f>IF(IFERROR(HLOOKUP($B145,$F37:$FS37,1,FALSE),0)=0,0,1)*AN$62</f>
        <v>0</v>
      </c>
      <c r="AO145" s="450">
        <f>IF(IFERROR(HLOOKUP($B145,$F38:$FS38,1,FALSE),0)=0,0,1)*AO$62</f>
        <v>0</v>
      </c>
      <c r="AP145" s="450">
        <f>IF(IFERROR(HLOOKUP($B145,$F39:$FS39,1,FALSE),0)=0,0,1)*AP$62</f>
        <v>0</v>
      </c>
      <c r="AQ145" s="450">
        <f>IF(IFERROR(HLOOKUP($B145,$F40:$FS40,1,FALSE),0)=0,0,1)*AQ$62</f>
        <v>0</v>
      </c>
      <c r="AR145" s="450">
        <f>IF(IFERROR(HLOOKUP($B145,$F41:$FS41,1,FALSE),0)=0,0,1)*AR$62</f>
        <v>0</v>
      </c>
      <c r="AS145" s="450">
        <f>IF(IFERROR(HLOOKUP($B145,$F42:$FS42,1,FALSE),0)=0,0,1)*AS$62</f>
        <v>0</v>
      </c>
      <c r="AT145" s="450">
        <f>IF(IFERROR(HLOOKUP($B145,$F43:$FS43,1,FALSE),0)=0,0,1)*AT$62</f>
        <v>0</v>
      </c>
      <c r="AU145" s="450">
        <f>IF(IFERROR(HLOOKUP($B145,$F44:$FS44,1,FALSE),0)=0,0,1)*AU$62</f>
        <v>0</v>
      </c>
      <c r="AV145" s="450">
        <f>IF(IFERROR(HLOOKUP($B145,$F45:$FS45,1,FALSE),0)=0,0,1)*AV$62</f>
        <v>0</v>
      </c>
      <c r="AW145" s="450">
        <f>IF(IFERROR(HLOOKUP($B145,$F46:$FS46,1,FALSE),0)=0,0,1)*AW$62</f>
        <v>0</v>
      </c>
      <c r="AX145" s="450">
        <f>IF(IFERROR(HLOOKUP($B145,$F47:$FS47,1,FALSE),0)=0,0,1)*AX$62</f>
        <v>0</v>
      </c>
      <c r="AY145" s="450">
        <f>IF(IFERROR(HLOOKUP($B145,$F48:$FS48,1,FALSE),0)=0,0,1)*AY$62</f>
        <v>1</v>
      </c>
      <c r="AZ145" s="450">
        <f>IF(IFERROR(HLOOKUP($B145,$F49:$FS49,1,FALSE),0)=0,0,1)*AZ$62</f>
        <v>0</v>
      </c>
      <c r="BA145" s="450">
        <f>IF(IFERROR(HLOOKUP($B145,$F50:$FS50,1,FALSE),0)=0,0,1)*BA$62</f>
        <v>0</v>
      </c>
      <c r="BB145" s="450">
        <f>IF(IFERROR(HLOOKUP($B145,$F51:$FS51,1,FALSE),0)=0,0,1)*BB$62</f>
        <v>0</v>
      </c>
      <c r="BC145" s="450">
        <f>IF(IFERROR(HLOOKUP($B145,$F52:$FS52,1,FALSE),0)=0,0,1)*BC$62</f>
        <v>0</v>
      </c>
      <c r="BD145" s="450">
        <f>IF(IFERROR(HLOOKUP($B145,$F53:$FS53,1,FALSE),0)=0,0,1)*BD$62</f>
        <v>0</v>
      </c>
      <c r="BE145" s="450">
        <f>IF(IFERROR(HLOOKUP($B145,$F54:$FS54,1,FALSE),0)=0,0,1)*BE$62</f>
        <v>0</v>
      </c>
      <c r="BF145" s="450">
        <f>IF(IFERROR(HLOOKUP($B145,$F55:$FS55,1,FALSE),0)=0,0,1)*BF$62</f>
        <v>0</v>
      </c>
      <c r="BG145" s="450">
        <f>IF(IFERROR(HLOOKUP($B145,$F56:$FS56,1,FALSE),0)=0,0,1)*BG$62</f>
        <v>0</v>
      </c>
      <c r="BH145" s="450">
        <f>IF(IFERROR(HLOOKUP($B145,$F57:$FS57,1,FALSE),0)=0,0,1)*BH$62</f>
        <v>0</v>
      </c>
      <c r="BI145" s="450">
        <f>IF(IFERROR(HLOOKUP($B145,$F58:$FS58,1,FALSE),0)=0,0,1)*BI$62</f>
        <v>0</v>
      </c>
    </row>
    <row r="146" spans="1:61" ht="13">
      <c r="A146" s="609">
        <v>10</v>
      </c>
      <c r="B146" s="619" t="s">
        <v>721</v>
      </c>
      <c r="C146">
        <f t="shared" ca="1" si="0"/>
        <v>1.18</v>
      </c>
      <c r="D146">
        <f t="shared" si="1"/>
        <v>2</v>
      </c>
      <c r="E146" s="450">
        <f>IF(IFERROR(HLOOKUP($B146,$F2:$FS2,1,FALSE),0)=0,0,1)*E$62</f>
        <v>0</v>
      </c>
      <c r="F146" s="450">
        <f>IF(IFERROR(HLOOKUP($B146,$F3:$FS3,1,FALSE),0)=0,0,1)*F$62</f>
        <v>0.18</v>
      </c>
      <c r="G146" s="450">
        <f>IF(IFERROR(HLOOKUP($B146,$F4:$FS4,1,FALSE),0)=0,0,1)*G$62</f>
        <v>1</v>
      </c>
      <c r="H146" s="450">
        <f>IF(IFERROR(HLOOKUP($B146,$F5:$FS5,1,FALSE),0)=0,0,1)*H$62</f>
        <v>0</v>
      </c>
      <c r="I146" s="450">
        <f ca="1">IF(IFERROR(HLOOKUP($B146,$F6:$FS6,1,FALSE),0)=0,0,1)*I$62</f>
        <v>0</v>
      </c>
      <c r="J146" s="450">
        <f>IF(IFERROR(HLOOKUP($B146,$F7:$FS7,1,FALSE),0)=0,0,1)*J$62</f>
        <v>0</v>
      </c>
      <c r="K146" s="450">
        <f>IF(IFERROR(HLOOKUP($B146,$F8:$FS8,1,FALSE),0)=0,0,1)*K$62</f>
        <v>0</v>
      </c>
      <c r="L146" s="450">
        <f>IF(IFERROR(HLOOKUP($B146,$F9:$FS9,1,FALSE),0)=0,0,1)*L$62</f>
        <v>0</v>
      </c>
      <c r="M146" s="450">
        <f>IF(IFERROR(HLOOKUP($B146,$F10:$FS10,1,FALSE),0)=0,0,1)*M$62</f>
        <v>0</v>
      </c>
      <c r="N146" s="450">
        <f>IF(IFERROR(HLOOKUP($B146,$F11:$FS11,1,FALSE),0)=0,0,1)*N$62</f>
        <v>0</v>
      </c>
      <c r="O146" s="450">
        <f>IF(IFERROR(HLOOKUP($B146,$F12:$FS12,1,FALSE),0)=0,0,1)*O$62</f>
        <v>0</v>
      </c>
      <c r="P146" s="450">
        <f>IF(IFERROR(HLOOKUP($B146,$F13:$FS13,1,FALSE),0)=0,0,1)*P$62</f>
        <v>0</v>
      </c>
      <c r="Q146" s="450">
        <f>IF(IFERROR(HLOOKUP($B146,$F14:$FS14,1,FALSE),0)=0,0,1)*Q$62</f>
        <v>0</v>
      </c>
      <c r="R146" s="450">
        <f>IF(IFERROR(HLOOKUP($B146,$F15:$FS15,1,FALSE),0)=0,0,1)*R$62</f>
        <v>0</v>
      </c>
      <c r="S146" s="450">
        <f>IF(IFERROR(HLOOKUP($B146,$F16:$FS16,1,FALSE),0)=0,0,1)*S$62</f>
        <v>0</v>
      </c>
      <c r="T146" s="450">
        <f>IF(IFERROR(HLOOKUP($B146,$F17:$FS17,1,FALSE),0)=0,0,1)*T$62</f>
        <v>0</v>
      </c>
      <c r="U146" s="450">
        <f>IF(IFERROR(HLOOKUP($B146,$F18:$FS18,1,FALSE),0)=0,0,1)*U$62</f>
        <v>0</v>
      </c>
      <c r="V146" s="450">
        <f>IF(IFERROR(HLOOKUP($B146,$F19:$FS19,1,FALSE),0)=0,0,1)*V$62</f>
        <v>0</v>
      </c>
      <c r="W146" s="450">
        <f>IF(IFERROR(HLOOKUP($B146,$F20:$FS20,1,FALSE),0)=0,0,1)*W$62</f>
        <v>0</v>
      </c>
      <c r="X146" s="450">
        <f>IF(IFERROR(HLOOKUP($B146,$F21:$FS21,1,FALSE),0)=0,0,1)*X$62</f>
        <v>0</v>
      </c>
      <c r="Y146" s="450">
        <f>IF(IFERROR(HLOOKUP($B146,$F22:$FS22,1,FALSE),0)=0,0,1)*Y$62</f>
        <v>0</v>
      </c>
      <c r="Z146" s="450">
        <f>IF(IFERROR(HLOOKUP($B146,$F23:$FS23,1,FALSE),0)=0,0,1)*Z$62</f>
        <v>0</v>
      </c>
      <c r="AA146" s="450">
        <f>IF(IFERROR(HLOOKUP($B146,$F24:$FS24,1,FALSE),0)=0,0,1)*AA$62</f>
        <v>0</v>
      </c>
      <c r="AB146" s="450">
        <f>IF(IFERROR(HLOOKUP($B146,$F25:$FS25,1,FALSE),0)=0,0,1)*AB$62</f>
        <v>0</v>
      </c>
      <c r="AC146" s="450">
        <f>IF(IFERROR(HLOOKUP($B146,$F26:$FS26,1,FALSE),0)=0,0,1)*AC$62</f>
        <v>0</v>
      </c>
      <c r="AD146" s="450">
        <f>IF(IFERROR(HLOOKUP($B146,$F27:$FS27,1,FALSE),0)=0,0,1)*AD$62</f>
        <v>0</v>
      </c>
      <c r="AE146" s="450">
        <f>IF(IFERROR(HLOOKUP($B146,$F28:$FS28,1,FALSE),0)=0,0,1)*AE$62</f>
        <v>0</v>
      </c>
      <c r="AF146" s="450">
        <f>IF(IFERROR(HLOOKUP($B146,$F29:$FS29,1,FALSE),0)=0,0,1)*AF$62</f>
        <v>0</v>
      </c>
      <c r="AG146" s="450">
        <f>IF(IFERROR(HLOOKUP($B146,$F30:$FS30,1,FALSE),0)=0,0,1)*AG$62</f>
        <v>0</v>
      </c>
      <c r="AH146" s="450">
        <f>IF(IFERROR(HLOOKUP($B146,$F31:$FS31,1,FALSE),0)=0,0,1)*AH$62</f>
        <v>0</v>
      </c>
      <c r="AI146" s="450">
        <f>IF(IFERROR(HLOOKUP($B146,$F32:$FS32,1,FALSE),0)=0,0,1)*AI$62</f>
        <v>0</v>
      </c>
      <c r="AJ146" s="450">
        <f>IF(IFERROR(HLOOKUP($B146,$F33:$FS33,1,FALSE),0)=0,0,1)*AJ$62</f>
        <v>0</v>
      </c>
      <c r="AK146" s="450">
        <f>IF(IFERROR(HLOOKUP($B146,$F34:$FS34,1,FALSE),0)=0,0,1)*AK$62</f>
        <v>0</v>
      </c>
      <c r="AL146" s="450">
        <f>IF(IFERROR(HLOOKUP($B146,$F35:$FS35,1,FALSE),0)=0,0,1)*AL$62</f>
        <v>0</v>
      </c>
      <c r="AM146" s="450">
        <f>IF(IFERROR(HLOOKUP($B146,$F36:$FS36,1,FALSE),0)=0,0,1)*AM$62</f>
        <v>0</v>
      </c>
      <c r="AN146" s="450">
        <f>IF(IFERROR(HLOOKUP($B146,$F37:$FS37,1,FALSE),0)=0,0,1)*AN$62</f>
        <v>0</v>
      </c>
      <c r="AO146" s="450">
        <f>IF(IFERROR(HLOOKUP($B146,$F38:$FS38,1,FALSE),0)=0,0,1)*AO$62</f>
        <v>0</v>
      </c>
      <c r="AP146" s="450">
        <f>IF(IFERROR(HLOOKUP($B146,$F39:$FS39,1,FALSE),0)=0,0,1)*AP$62</f>
        <v>0</v>
      </c>
      <c r="AQ146" s="450">
        <f>IF(IFERROR(HLOOKUP($B146,$F40:$FS40,1,FALSE),0)=0,0,1)*AQ$62</f>
        <v>0</v>
      </c>
      <c r="AR146" s="450">
        <f>IF(IFERROR(HLOOKUP($B146,$F41:$FS41,1,FALSE),0)=0,0,1)*AR$62</f>
        <v>0</v>
      </c>
      <c r="AS146" s="450">
        <f>IF(IFERROR(HLOOKUP($B146,$F42:$FS42,1,FALSE),0)=0,0,1)*AS$62</f>
        <v>0</v>
      </c>
      <c r="AT146" s="450">
        <f>IF(IFERROR(HLOOKUP($B146,$F43:$FS43,1,FALSE),0)=0,0,1)*AT$62</f>
        <v>0</v>
      </c>
      <c r="AU146" s="450">
        <f>IF(IFERROR(HLOOKUP($B146,$F44:$FS44,1,FALSE),0)=0,0,1)*AU$62</f>
        <v>0</v>
      </c>
      <c r="AV146" s="450">
        <f>IF(IFERROR(HLOOKUP($B146,$F45:$FS45,1,FALSE),0)=0,0,1)*AV$62</f>
        <v>0</v>
      </c>
      <c r="AW146" s="450">
        <f>IF(IFERROR(HLOOKUP($B146,$F46:$FS46,1,FALSE),0)=0,0,1)*AW$62</f>
        <v>0</v>
      </c>
      <c r="AX146" s="450">
        <f>IF(IFERROR(HLOOKUP($B146,$F47:$FS47,1,FALSE),0)=0,0,1)*AX$62</f>
        <v>0</v>
      </c>
      <c r="AY146" s="450">
        <f>IF(IFERROR(HLOOKUP($B146,$F48:$FS48,1,FALSE),0)=0,0,1)*AY$62</f>
        <v>0</v>
      </c>
      <c r="AZ146" s="450">
        <f>IF(IFERROR(HLOOKUP($B146,$F49:$FS49,1,FALSE),0)=0,0,1)*AZ$62</f>
        <v>0</v>
      </c>
      <c r="BA146" s="450">
        <f>IF(IFERROR(HLOOKUP($B146,$F50:$FS50,1,FALSE),0)=0,0,1)*BA$62</f>
        <v>0</v>
      </c>
      <c r="BB146" s="450">
        <f>IF(IFERROR(HLOOKUP($B146,$F51:$FS51,1,FALSE),0)=0,0,1)*BB$62</f>
        <v>0</v>
      </c>
      <c r="BC146" s="450">
        <f>IF(IFERROR(HLOOKUP($B146,$F52:$FS52,1,FALSE),0)=0,0,1)*BC$62</f>
        <v>0</v>
      </c>
      <c r="BD146" s="450">
        <f>IF(IFERROR(HLOOKUP($B146,$F53:$FS53,1,FALSE),0)=0,0,1)*BD$62</f>
        <v>0</v>
      </c>
      <c r="BE146" s="450">
        <f>IF(IFERROR(HLOOKUP($B146,$F54:$FS54,1,FALSE),0)=0,0,1)*BE$62</f>
        <v>0</v>
      </c>
      <c r="BF146" s="450">
        <f>IF(IFERROR(HLOOKUP($B146,$F55:$FS55,1,FALSE),0)=0,0,1)*BF$62</f>
        <v>0</v>
      </c>
      <c r="BG146" s="450">
        <f>IF(IFERROR(HLOOKUP($B146,$F56:$FS56,1,FALSE),0)=0,0,1)*BG$62</f>
        <v>0</v>
      </c>
      <c r="BH146" s="450">
        <f>IF(IFERROR(HLOOKUP($B146,$F57:$FS57,1,FALSE),0)=0,0,1)*BH$62</f>
        <v>0</v>
      </c>
      <c r="BI146" s="450">
        <f>IF(IFERROR(HLOOKUP($B146,$F58:$FS58,1,FALSE),0)=0,0,1)*BI$62</f>
        <v>0</v>
      </c>
    </row>
    <row r="147" spans="1:61" ht="13">
      <c r="A147" s="609">
        <v>10</v>
      </c>
      <c r="B147" s="619" t="s">
        <v>722</v>
      </c>
      <c r="C147">
        <f t="shared" ca="1" si="0"/>
        <v>1.18</v>
      </c>
      <c r="D147">
        <f t="shared" si="1"/>
        <v>2</v>
      </c>
      <c r="E147" s="450">
        <f>IF(IFERROR(HLOOKUP($B147,$F2:$FS2,1,FALSE),0)=0,0,1)*E$62</f>
        <v>0</v>
      </c>
      <c r="F147" s="450">
        <f>IF(IFERROR(HLOOKUP($B147,$F3:$FS3,1,FALSE),0)=0,0,1)*F$62</f>
        <v>0.18</v>
      </c>
      <c r="G147" s="450">
        <f>IF(IFERROR(HLOOKUP($B147,$F4:$FS4,1,FALSE),0)=0,0,1)*G$62</f>
        <v>1</v>
      </c>
      <c r="H147" s="450">
        <f>IF(IFERROR(HLOOKUP($B147,$F5:$FS5,1,FALSE),0)=0,0,1)*H$62</f>
        <v>0</v>
      </c>
      <c r="I147" s="450">
        <f ca="1">IF(IFERROR(HLOOKUP($B147,$F6:$FS6,1,FALSE),0)=0,0,1)*I$62</f>
        <v>0</v>
      </c>
      <c r="J147" s="450">
        <f>IF(IFERROR(HLOOKUP($B147,$F7:$FS7,1,FALSE),0)=0,0,1)*J$62</f>
        <v>0</v>
      </c>
      <c r="K147" s="450">
        <f>IF(IFERROR(HLOOKUP($B147,$F8:$FS8,1,FALSE),0)=0,0,1)*K$62</f>
        <v>0</v>
      </c>
      <c r="L147" s="450">
        <f>IF(IFERROR(HLOOKUP($B147,$F9:$FS9,1,FALSE),0)=0,0,1)*L$62</f>
        <v>0</v>
      </c>
      <c r="M147" s="450">
        <f>IF(IFERROR(HLOOKUP($B147,$F10:$FS10,1,FALSE),0)=0,0,1)*M$62</f>
        <v>0</v>
      </c>
      <c r="N147" s="450">
        <f>IF(IFERROR(HLOOKUP($B147,$F11:$FS11,1,FALSE),0)=0,0,1)*N$62</f>
        <v>0</v>
      </c>
      <c r="O147" s="450">
        <f>IF(IFERROR(HLOOKUP($B147,$F12:$FS12,1,FALSE),0)=0,0,1)*O$62</f>
        <v>0</v>
      </c>
      <c r="P147" s="450">
        <f>IF(IFERROR(HLOOKUP($B147,$F13:$FS13,1,FALSE),0)=0,0,1)*P$62</f>
        <v>0</v>
      </c>
      <c r="Q147" s="450">
        <f>IF(IFERROR(HLOOKUP($B147,$F14:$FS14,1,FALSE),0)=0,0,1)*Q$62</f>
        <v>0</v>
      </c>
      <c r="R147" s="450">
        <f>IF(IFERROR(HLOOKUP($B147,$F15:$FS15,1,FALSE),0)=0,0,1)*R$62</f>
        <v>0</v>
      </c>
      <c r="S147" s="450">
        <f>IF(IFERROR(HLOOKUP($B147,$F16:$FS16,1,FALSE),0)=0,0,1)*S$62</f>
        <v>0</v>
      </c>
      <c r="T147" s="450">
        <f>IF(IFERROR(HLOOKUP($B147,$F17:$FS17,1,FALSE),0)=0,0,1)*T$62</f>
        <v>0</v>
      </c>
      <c r="U147" s="450">
        <f>IF(IFERROR(HLOOKUP($B147,$F18:$FS18,1,FALSE),0)=0,0,1)*U$62</f>
        <v>0</v>
      </c>
      <c r="V147" s="450">
        <f>IF(IFERROR(HLOOKUP($B147,$F19:$FS19,1,FALSE),0)=0,0,1)*V$62</f>
        <v>0</v>
      </c>
      <c r="W147" s="450">
        <f>IF(IFERROR(HLOOKUP($B147,$F20:$FS20,1,FALSE),0)=0,0,1)*W$62</f>
        <v>0</v>
      </c>
      <c r="X147" s="450">
        <f>IF(IFERROR(HLOOKUP($B147,$F21:$FS21,1,FALSE),0)=0,0,1)*X$62</f>
        <v>0</v>
      </c>
      <c r="Y147" s="450">
        <f>IF(IFERROR(HLOOKUP($B147,$F22:$FS22,1,FALSE),0)=0,0,1)*Y$62</f>
        <v>0</v>
      </c>
      <c r="Z147" s="450">
        <f>IF(IFERROR(HLOOKUP($B147,$F23:$FS23,1,FALSE),0)=0,0,1)*Z$62</f>
        <v>0</v>
      </c>
      <c r="AA147" s="450">
        <f>IF(IFERROR(HLOOKUP($B147,$F24:$FS24,1,FALSE),0)=0,0,1)*AA$62</f>
        <v>0</v>
      </c>
      <c r="AB147" s="450">
        <f>IF(IFERROR(HLOOKUP($B147,$F25:$FS25,1,FALSE),0)=0,0,1)*AB$62</f>
        <v>0</v>
      </c>
      <c r="AC147" s="450">
        <f>IF(IFERROR(HLOOKUP($B147,$F26:$FS26,1,FALSE),0)=0,0,1)*AC$62</f>
        <v>0</v>
      </c>
      <c r="AD147" s="450">
        <f>IF(IFERROR(HLOOKUP($B147,$F27:$FS27,1,FALSE),0)=0,0,1)*AD$62</f>
        <v>0</v>
      </c>
      <c r="AE147" s="450">
        <f>IF(IFERROR(HLOOKUP($B147,$F28:$FS28,1,FALSE),0)=0,0,1)*AE$62</f>
        <v>0</v>
      </c>
      <c r="AF147" s="450">
        <f>IF(IFERROR(HLOOKUP($B147,$F29:$FS29,1,FALSE),0)=0,0,1)*AF$62</f>
        <v>0</v>
      </c>
      <c r="AG147" s="450">
        <f>IF(IFERROR(HLOOKUP($B147,$F30:$FS30,1,FALSE),0)=0,0,1)*AG$62</f>
        <v>0</v>
      </c>
      <c r="AH147" s="450">
        <f>IF(IFERROR(HLOOKUP($B147,$F31:$FS31,1,FALSE),0)=0,0,1)*AH$62</f>
        <v>0</v>
      </c>
      <c r="AI147" s="450">
        <f>IF(IFERROR(HLOOKUP($B147,$F32:$FS32,1,FALSE),0)=0,0,1)*AI$62</f>
        <v>0</v>
      </c>
      <c r="AJ147" s="450">
        <f>IF(IFERROR(HLOOKUP($B147,$F33:$FS33,1,FALSE),0)=0,0,1)*AJ$62</f>
        <v>0</v>
      </c>
      <c r="AK147" s="450">
        <f>IF(IFERROR(HLOOKUP($B147,$F34:$FS34,1,FALSE),0)=0,0,1)*AK$62</f>
        <v>0</v>
      </c>
      <c r="AL147" s="450">
        <f>IF(IFERROR(HLOOKUP($B147,$F35:$FS35,1,FALSE),0)=0,0,1)*AL$62</f>
        <v>0</v>
      </c>
      <c r="AM147" s="450">
        <f>IF(IFERROR(HLOOKUP($B147,$F36:$FS36,1,FALSE),0)=0,0,1)*AM$62</f>
        <v>0</v>
      </c>
      <c r="AN147" s="450">
        <f>IF(IFERROR(HLOOKUP($B147,$F37:$FS37,1,FALSE),0)=0,0,1)*AN$62</f>
        <v>0</v>
      </c>
      <c r="AO147" s="450">
        <f>IF(IFERROR(HLOOKUP($B147,$F38:$FS38,1,FALSE),0)=0,0,1)*AO$62</f>
        <v>0</v>
      </c>
      <c r="AP147" s="450">
        <f>IF(IFERROR(HLOOKUP($B147,$F39:$FS39,1,FALSE),0)=0,0,1)*AP$62</f>
        <v>0</v>
      </c>
      <c r="AQ147" s="450">
        <f>IF(IFERROR(HLOOKUP($B147,$F40:$FS40,1,FALSE),0)=0,0,1)*AQ$62</f>
        <v>0</v>
      </c>
      <c r="AR147" s="450">
        <f>IF(IFERROR(HLOOKUP($B147,$F41:$FS41,1,FALSE),0)=0,0,1)*AR$62</f>
        <v>0</v>
      </c>
      <c r="AS147" s="450">
        <f>IF(IFERROR(HLOOKUP($B147,$F42:$FS42,1,FALSE),0)=0,0,1)*AS$62</f>
        <v>0</v>
      </c>
      <c r="AT147" s="450">
        <f>IF(IFERROR(HLOOKUP($B147,$F43:$FS43,1,FALSE),0)=0,0,1)*AT$62</f>
        <v>0</v>
      </c>
      <c r="AU147" s="450">
        <f>IF(IFERROR(HLOOKUP($B147,$F44:$FS44,1,FALSE),0)=0,0,1)*AU$62</f>
        <v>0</v>
      </c>
      <c r="AV147" s="450">
        <f>IF(IFERROR(HLOOKUP($B147,$F45:$FS45,1,FALSE),0)=0,0,1)*AV$62</f>
        <v>0</v>
      </c>
      <c r="AW147" s="450">
        <f>IF(IFERROR(HLOOKUP($B147,$F46:$FS46,1,FALSE),0)=0,0,1)*AW$62</f>
        <v>0</v>
      </c>
      <c r="AX147" s="450">
        <f>IF(IFERROR(HLOOKUP($B147,$F47:$FS47,1,FALSE),0)=0,0,1)*AX$62</f>
        <v>0</v>
      </c>
      <c r="AY147" s="450">
        <f>IF(IFERROR(HLOOKUP($B147,$F48:$FS48,1,FALSE),0)=0,0,1)*AY$62</f>
        <v>0</v>
      </c>
      <c r="AZ147" s="450">
        <f>IF(IFERROR(HLOOKUP($B147,$F49:$FS49,1,FALSE),0)=0,0,1)*AZ$62</f>
        <v>0</v>
      </c>
      <c r="BA147" s="450">
        <f>IF(IFERROR(HLOOKUP($B147,$F50:$FS50,1,FALSE),0)=0,0,1)*BA$62</f>
        <v>0</v>
      </c>
      <c r="BB147" s="450">
        <f>IF(IFERROR(HLOOKUP($B147,$F51:$FS51,1,FALSE),0)=0,0,1)*BB$62</f>
        <v>0</v>
      </c>
      <c r="BC147" s="450">
        <f>IF(IFERROR(HLOOKUP($B147,$F52:$FS52,1,FALSE),0)=0,0,1)*BC$62</f>
        <v>0</v>
      </c>
      <c r="BD147" s="450">
        <f>IF(IFERROR(HLOOKUP($B147,$F53:$FS53,1,FALSE),0)=0,0,1)*BD$62</f>
        <v>0</v>
      </c>
      <c r="BE147" s="450">
        <f>IF(IFERROR(HLOOKUP($B147,$F54:$FS54,1,FALSE),0)=0,0,1)*BE$62</f>
        <v>0</v>
      </c>
      <c r="BF147" s="450">
        <f>IF(IFERROR(HLOOKUP($B147,$F55:$FS55,1,FALSE),0)=0,0,1)*BF$62</f>
        <v>0</v>
      </c>
      <c r="BG147" s="450">
        <f>IF(IFERROR(HLOOKUP($B147,$F56:$FS56,1,FALSE),0)=0,0,1)*BG$62</f>
        <v>0</v>
      </c>
      <c r="BH147" s="450">
        <f>IF(IFERROR(HLOOKUP($B147,$F57:$FS57,1,FALSE),0)=0,0,1)*BH$62</f>
        <v>0</v>
      </c>
      <c r="BI147" s="450">
        <f>IF(IFERROR(HLOOKUP($B147,$F58:$FS58,1,FALSE),0)=0,0,1)*BI$62</f>
        <v>0</v>
      </c>
    </row>
    <row r="148" spans="1:61" ht="13">
      <c r="A148" s="609">
        <v>10</v>
      </c>
      <c r="B148" s="619" t="s">
        <v>723</v>
      </c>
      <c r="C148">
        <f t="shared" ca="1" si="0"/>
        <v>1.18</v>
      </c>
      <c r="D148">
        <f t="shared" si="1"/>
        <v>2</v>
      </c>
      <c r="E148" s="450">
        <f>IF(IFERROR(HLOOKUP($B148,$F2:$FS2,1,FALSE),0)=0,0,1)*E$62</f>
        <v>0</v>
      </c>
      <c r="F148" s="450">
        <f>IF(IFERROR(HLOOKUP($B148,$F3:$FS3,1,FALSE),0)=0,0,1)*F$62</f>
        <v>0.18</v>
      </c>
      <c r="G148" s="450">
        <f>IF(IFERROR(HLOOKUP($B148,$F4:$FS4,1,FALSE),0)=0,0,1)*G$62</f>
        <v>1</v>
      </c>
      <c r="H148" s="450">
        <f>IF(IFERROR(HLOOKUP($B148,$F5:$FS5,1,FALSE),0)=0,0,1)*H$62</f>
        <v>0</v>
      </c>
      <c r="I148" s="450">
        <f ca="1">IF(IFERROR(HLOOKUP($B148,$F6:$FS6,1,FALSE),0)=0,0,1)*I$62</f>
        <v>0</v>
      </c>
      <c r="J148" s="450">
        <f>IF(IFERROR(HLOOKUP($B148,$F7:$FS7,1,FALSE),0)=0,0,1)*J$62</f>
        <v>0</v>
      </c>
      <c r="K148" s="450">
        <f>IF(IFERROR(HLOOKUP($B148,$F8:$FS8,1,FALSE),0)=0,0,1)*K$62</f>
        <v>0</v>
      </c>
      <c r="L148" s="450">
        <f>IF(IFERROR(HLOOKUP($B148,$F9:$FS9,1,FALSE),0)=0,0,1)*L$62</f>
        <v>0</v>
      </c>
      <c r="M148" s="450">
        <f>IF(IFERROR(HLOOKUP($B148,$F10:$FS10,1,FALSE),0)=0,0,1)*M$62</f>
        <v>0</v>
      </c>
      <c r="N148" s="450">
        <f>IF(IFERROR(HLOOKUP($B148,$F11:$FS11,1,FALSE),0)=0,0,1)*N$62</f>
        <v>0</v>
      </c>
      <c r="O148" s="450">
        <f>IF(IFERROR(HLOOKUP($B148,$F12:$FS12,1,FALSE),0)=0,0,1)*O$62</f>
        <v>0</v>
      </c>
      <c r="P148" s="450">
        <f>IF(IFERROR(HLOOKUP($B148,$F13:$FS13,1,FALSE),0)=0,0,1)*P$62</f>
        <v>0</v>
      </c>
      <c r="Q148" s="450">
        <f>IF(IFERROR(HLOOKUP($B148,$F14:$FS14,1,FALSE),0)=0,0,1)*Q$62</f>
        <v>0</v>
      </c>
      <c r="R148" s="450">
        <f>IF(IFERROR(HLOOKUP($B148,$F15:$FS15,1,FALSE),0)=0,0,1)*R$62</f>
        <v>0</v>
      </c>
      <c r="S148" s="450">
        <f>IF(IFERROR(HLOOKUP($B148,$F16:$FS16,1,FALSE),0)=0,0,1)*S$62</f>
        <v>0</v>
      </c>
      <c r="T148" s="450">
        <f>IF(IFERROR(HLOOKUP($B148,$F17:$FS17,1,FALSE),0)=0,0,1)*T$62</f>
        <v>0</v>
      </c>
      <c r="U148" s="450">
        <f>IF(IFERROR(HLOOKUP($B148,$F18:$FS18,1,FALSE),0)=0,0,1)*U$62</f>
        <v>0</v>
      </c>
      <c r="V148" s="450">
        <f>IF(IFERROR(HLOOKUP($B148,$F19:$FS19,1,FALSE),0)=0,0,1)*V$62</f>
        <v>0</v>
      </c>
      <c r="W148" s="450">
        <f>IF(IFERROR(HLOOKUP($B148,$F20:$FS20,1,FALSE),0)=0,0,1)*W$62</f>
        <v>0</v>
      </c>
      <c r="X148" s="450">
        <f>IF(IFERROR(HLOOKUP($B148,$F21:$FS21,1,FALSE),0)=0,0,1)*X$62</f>
        <v>0</v>
      </c>
      <c r="Y148" s="450">
        <f>IF(IFERROR(HLOOKUP($B148,$F22:$FS22,1,FALSE),0)=0,0,1)*Y$62</f>
        <v>0</v>
      </c>
      <c r="Z148" s="450">
        <f>IF(IFERROR(HLOOKUP($B148,$F23:$FS23,1,FALSE),0)=0,0,1)*Z$62</f>
        <v>0</v>
      </c>
      <c r="AA148" s="450">
        <f>IF(IFERROR(HLOOKUP($B148,$F24:$FS24,1,FALSE),0)=0,0,1)*AA$62</f>
        <v>0</v>
      </c>
      <c r="AB148" s="450">
        <f>IF(IFERROR(HLOOKUP($B148,$F25:$FS25,1,FALSE),0)=0,0,1)*AB$62</f>
        <v>0</v>
      </c>
      <c r="AC148" s="450">
        <f>IF(IFERROR(HLOOKUP($B148,$F26:$FS26,1,FALSE),0)=0,0,1)*AC$62</f>
        <v>0</v>
      </c>
      <c r="AD148" s="450">
        <f>IF(IFERROR(HLOOKUP($B148,$F27:$FS27,1,FALSE),0)=0,0,1)*AD$62</f>
        <v>0</v>
      </c>
      <c r="AE148" s="450">
        <f>IF(IFERROR(HLOOKUP($B148,$F28:$FS28,1,FALSE),0)=0,0,1)*AE$62</f>
        <v>0</v>
      </c>
      <c r="AF148" s="450">
        <f>IF(IFERROR(HLOOKUP($B148,$F29:$FS29,1,FALSE),0)=0,0,1)*AF$62</f>
        <v>0</v>
      </c>
      <c r="AG148" s="450">
        <f>IF(IFERROR(HLOOKUP($B148,$F30:$FS30,1,FALSE),0)=0,0,1)*AG$62</f>
        <v>0</v>
      </c>
      <c r="AH148" s="450">
        <f>IF(IFERROR(HLOOKUP($B148,$F31:$FS31,1,FALSE),0)=0,0,1)*AH$62</f>
        <v>0</v>
      </c>
      <c r="AI148" s="450">
        <f>IF(IFERROR(HLOOKUP($B148,$F32:$FS32,1,FALSE),0)=0,0,1)*AI$62</f>
        <v>0</v>
      </c>
      <c r="AJ148" s="450">
        <f>IF(IFERROR(HLOOKUP($B148,$F33:$FS33,1,FALSE),0)=0,0,1)*AJ$62</f>
        <v>0</v>
      </c>
      <c r="AK148" s="450">
        <f>IF(IFERROR(HLOOKUP($B148,$F34:$FS34,1,FALSE),0)=0,0,1)*AK$62</f>
        <v>0</v>
      </c>
      <c r="AL148" s="450">
        <f>IF(IFERROR(HLOOKUP($B148,$F35:$FS35,1,FALSE),0)=0,0,1)*AL$62</f>
        <v>0</v>
      </c>
      <c r="AM148" s="450">
        <f>IF(IFERROR(HLOOKUP($B148,$F36:$FS36,1,FALSE),0)=0,0,1)*AM$62</f>
        <v>0</v>
      </c>
      <c r="AN148" s="450">
        <f>IF(IFERROR(HLOOKUP($B148,$F37:$FS37,1,FALSE),0)=0,0,1)*AN$62</f>
        <v>0</v>
      </c>
      <c r="AO148" s="450">
        <f>IF(IFERROR(HLOOKUP($B148,$F38:$FS38,1,FALSE),0)=0,0,1)*AO$62</f>
        <v>0</v>
      </c>
      <c r="AP148" s="450">
        <f>IF(IFERROR(HLOOKUP($B148,$F39:$FS39,1,FALSE),0)=0,0,1)*AP$62</f>
        <v>0</v>
      </c>
      <c r="AQ148" s="450">
        <f>IF(IFERROR(HLOOKUP($B148,$F40:$FS40,1,FALSE),0)=0,0,1)*AQ$62</f>
        <v>0</v>
      </c>
      <c r="AR148" s="450">
        <f>IF(IFERROR(HLOOKUP($B148,$F41:$FS41,1,FALSE),0)=0,0,1)*AR$62</f>
        <v>0</v>
      </c>
      <c r="AS148" s="450">
        <f>IF(IFERROR(HLOOKUP($B148,$F42:$FS42,1,FALSE),0)=0,0,1)*AS$62</f>
        <v>0</v>
      </c>
      <c r="AT148" s="450">
        <f>IF(IFERROR(HLOOKUP($B148,$F43:$FS43,1,FALSE),0)=0,0,1)*AT$62</f>
        <v>0</v>
      </c>
      <c r="AU148" s="450">
        <f>IF(IFERROR(HLOOKUP($B148,$F44:$FS44,1,FALSE),0)=0,0,1)*AU$62</f>
        <v>0</v>
      </c>
      <c r="AV148" s="450">
        <f>IF(IFERROR(HLOOKUP($B148,$F45:$FS45,1,FALSE),0)=0,0,1)*AV$62</f>
        <v>0</v>
      </c>
      <c r="AW148" s="450">
        <f>IF(IFERROR(HLOOKUP($B148,$F46:$FS46,1,FALSE),0)=0,0,1)*AW$62</f>
        <v>0</v>
      </c>
      <c r="AX148" s="450">
        <f>IF(IFERROR(HLOOKUP($B148,$F47:$FS47,1,FALSE),0)=0,0,1)*AX$62</f>
        <v>0</v>
      </c>
      <c r="AY148" s="450">
        <f>IF(IFERROR(HLOOKUP($B148,$F48:$FS48,1,FALSE),0)=0,0,1)*AY$62</f>
        <v>0</v>
      </c>
      <c r="AZ148" s="450">
        <f>IF(IFERROR(HLOOKUP($B148,$F49:$FS49,1,FALSE),0)=0,0,1)*AZ$62</f>
        <v>0</v>
      </c>
      <c r="BA148" s="450">
        <f>IF(IFERROR(HLOOKUP($B148,$F50:$FS50,1,FALSE),0)=0,0,1)*BA$62</f>
        <v>0</v>
      </c>
      <c r="BB148" s="450">
        <f>IF(IFERROR(HLOOKUP($B148,$F51:$FS51,1,FALSE),0)=0,0,1)*BB$62</f>
        <v>0</v>
      </c>
      <c r="BC148" s="450">
        <f>IF(IFERROR(HLOOKUP($B148,$F52:$FS52,1,FALSE),0)=0,0,1)*BC$62</f>
        <v>0</v>
      </c>
      <c r="BD148" s="450">
        <f>IF(IFERROR(HLOOKUP($B148,$F53:$FS53,1,FALSE),0)=0,0,1)*BD$62</f>
        <v>0</v>
      </c>
      <c r="BE148" s="450">
        <f>IF(IFERROR(HLOOKUP($B148,$F54:$FS54,1,FALSE),0)=0,0,1)*BE$62</f>
        <v>0</v>
      </c>
      <c r="BF148" s="450">
        <f>IF(IFERROR(HLOOKUP($B148,$F55:$FS55,1,FALSE),0)=0,0,1)*BF$62</f>
        <v>0</v>
      </c>
      <c r="BG148" s="450">
        <f>IF(IFERROR(HLOOKUP($B148,$F56:$FS56,1,FALSE),0)=0,0,1)*BG$62</f>
        <v>0</v>
      </c>
      <c r="BH148" s="450">
        <f>IF(IFERROR(HLOOKUP($B148,$F57:$FS57,1,FALSE),0)=0,0,1)*BH$62</f>
        <v>0</v>
      </c>
      <c r="BI148" s="450">
        <f>IF(IFERROR(HLOOKUP($B148,$F58:$FS58,1,FALSE),0)=0,0,1)*BI$62</f>
        <v>0</v>
      </c>
    </row>
    <row r="149" spans="1:61" ht="13">
      <c r="A149" s="609">
        <v>10</v>
      </c>
      <c r="B149" s="619" t="s">
        <v>724</v>
      </c>
      <c r="C149">
        <f t="shared" ca="1" si="0"/>
        <v>1.18</v>
      </c>
      <c r="D149">
        <f t="shared" si="1"/>
        <v>2</v>
      </c>
      <c r="E149" s="450">
        <f>IF(IFERROR(HLOOKUP($B149,$F2:$FS2,1,FALSE),0)=0,0,1)*E$62</f>
        <v>0</v>
      </c>
      <c r="F149" s="450">
        <f>IF(IFERROR(HLOOKUP($B149,$F3:$FS3,1,FALSE),0)=0,0,1)*F$62</f>
        <v>0.18</v>
      </c>
      <c r="G149" s="450">
        <f>IF(IFERROR(HLOOKUP($B149,$F4:$FS4,1,FALSE),0)=0,0,1)*G$62</f>
        <v>1</v>
      </c>
      <c r="H149" s="450">
        <f>IF(IFERROR(HLOOKUP($B149,$F5:$FS5,1,FALSE),0)=0,0,1)*H$62</f>
        <v>0</v>
      </c>
      <c r="I149" s="450">
        <f ca="1">IF(IFERROR(HLOOKUP($B149,$F6:$FS6,1,FALSE),0)=0,0,1)*I$62</f>
        <v>0</v>
      </c>
      <c r="J149" s="450">
        <f>IF(IFERROR(HLOOKUP($B149,$F7:$FS7,1,FALSE),0)=0,0,1)*J$62</f>
        <v>0</v>
      </c>
      <c r="K149" s="450">
        <f>IF(IFERROR(HLOOKUP($B149,$F8:$FS8,1,FALSE),0)=0,0,1)*K$62</f>
        <v>0</v>
      </c>
      <c r="L149" s="450">
        <f>IF(IFERROR(HLOOKUP($B149,$F9:$FS9,1,FALSE),0)=0,0,1)*L$62</f>
        <v>0</v>
      </c>
      <c r="M149" s="450">
        <f>IF(IFERROR(HLOOKUP($B149,$F10:$FS10,1,FALSE),0)=0,0,1)*M$62</f>
        <v>0</v>
      </c>
      <c r="N149" s="450">
        <f>IF(IFERROR(HLOOKUP($B149,$F11:$FS11,1,FALSE),0)=0,0,1)*N$62</f>
        <v>0</v>
      </c>
      <c r="O149" s="450">
        <f>IF(IFERROR(HLOOKUP($B149,$F12:$FS12,1,FALSE),0)=0,0,1)*O$62</f>
        <v>0</v>
      </c>
      <c r="P149" s="450">
        <f>IF(IFERROR(HLOOKUP($B149,$F13:$FS13,1,FALSE),0)=0,0,1)*P$62</f>
        <v>0</v>
      </c>
      <c r="Q149" s="450">
        <f>IF(IFERROR(HLOOKUP($B149,$F14:$FS14,1,FALSE),0)=0,0,1)*Q$62</f>
        <v>0</v>
      </c>
      <c r="R149" s="450">
        <f>IF(IFERROR(HLOOKUP($B149,$F15:$FS15,1,FALSE),0)=0,0,1)*R$62</f>
        <v>0</v>
      </c>
      <c r="S149" s="450">
        <f>IF(IFERROR(HLOOKUP($B149,$F16:$FS16,1,FALSE),0)=0,0,1)*S$62</f>
        <v>0</v>
      </c>
      <c r="T149" s="450">
        <f>IF(IFERROR(HLOOKUP($B149,$F17:$FS17,1,FALSE),0)=0,0,1)*T$62</f>
        <v>0</v>
      </c>
      <c r="U149" s="450">
        <f>IF(IFERROR(HLOOKUP($B149,$F18:$FS18,1,FALSE),0)=0,0,1)*U$62</f>
        <v>0</v>
      </c>
      <c r="V149" s="450">
        <f>IF(IFERROR(HLOOKUP($B149,$F19:$FS19,1,FALSE),0)=0,0,1)*V$62</f>
        <v>0</v>
      </c>
      <c r="W149" s="450">
        <f>IF(IFERROR(HLOOKUP($B149,$F20:$FS20,1,FALSE),0)=0,0,1)*W$62</f>
        <v>0</v>
      </c>
      <c r="X149" s="450">
        <f>IF(IFERROR(HLOOKUP($B149,$F21:$FS21,1,FALSE),0)=0,0,1)*X$62</f>
        <v>0</v>
      </c>
      <c r="Y149" s="450">
        <f>IF(IFERROR(HLOOKUP($B149,$F22:$FS22,1,FALSE),0)=0,0,1)*Y$62</f>
        <v>0</v>
      </c>
      <c r="Z149" s="450">
        <f>IF(IFERROR(HLOOKUP($B149,$F23:$FS23,1,FALSE),0)=0,0,1)*Z$62</f>
        <v>0</v>
      </c>
      <c r="AA149" s="450">
        <f>IF(IFERROR(HLOOKUP($B149,$F24:$FS24,1,FALSE),0)=0,0,1)*AA$62</f>
        <v>0</v>
      </c>
      <c r="AB149" s="450">
        <f>IF(IFERROR(HLOOKUP($B149,$F25:$FS25,1,FALSE),0)=0,0,1)*AB$62</f>
        <v>0</v>
      </c>
      <c r="AC149" s="450">
        <f>IF(IFERROR(HLOOKUP($B149,$F26:$FS26,1,FALSE),0)=0,0,1)*AC$62</f>
        <v>0</v>
      </c>
      <c r="AD149" s="450">
        <f>IF(IFERROR(HLOOKUP($B149,$F27:$FS27,1,FALSE),0)=0,0,1)*AD$62</f>
        <v>0</v>
      </c>
      <c r="AE149" s="450">
        <f>IF(IFERROR(HLOOKUP($B149,$F28:$FS28,1,FALSE),0)=0,0,1)*AE$62</f>
        <v>0</v>
      </c>
      <c r="AF149" s="450">
        <f>IF(IFERROR(HLOOKUP($B149,$F29:$FS29,1,FALSE),0)=0,0,1)*AF$62</f>
        <v>0</v>
      </c>
      <c r="AG149" s="450">
        <f>IF(IFERROR(HLOOKUP($B149,$F30:$FS30,1,FALSE),0)=0,0,1)*AG$62</f>
        <v>0</v>
      </c>
      <c r="AH149" s="450">
        <f>IF(IFERROR(HLOOKUP($B149,$F31:$FS31,1,FALSE),0)=0,0,1)*AH$62</f>
        <v>0</v>
      </c>
      <c r="AI149" s="450">
        <f>IF(IFERROR(HLOOKUP($B149,$F32:$FS32,1,FALSE),0)=0,0,1)*AI$62</f>
        <v>0</v>
      </c>
      <c r="AJ149" s="450">
        <f>IF(IFERROR(HLOOKUP($B149,$F33:$FS33,1,FALSE),0)=0,0,1)*AJ$62</f>
        <v>0</v>
      </c>
      <c r="AK149" s="450">
        <f>IF(IFERROR(HLOOKUP($B149,$F34:$FS34,1,FALSE),0)=0,0,1)*AK$62</f>
        <v>0</v>
      </c>
      <c r="AL149" s="450">
        <f>IF(IFERROR(HLOOKUP($B149,$F35:$FS35,1,FALSE),0)=0,0,1)*AL$62</f>
        <v>0</v>
      </c>
      <c r="AM149" s="450">
        <f>IF(IFERROR(HLOOKUP($B149,$F36:$FS36,1,FALSE),0)=0,0,1)*AM$62</f>
        <v>0</v>
      </c>
      <c r="AN149" s="450">
        <f>IF(IFERROR(HLOOKUP($B149,$F37:$FS37,1,FALSE),0)=0,0,1)*AN$62</f>
        <v>0</v>
      </c>
      <c r="AO149" s="450">
        <f>IF(IFERROR(HLOOKUP($B149,$F38:$FS38,1,FALSE),0)=0,0,1)*AO$62</f>
        <v>0</v>
      </c>
      <c r="AP149" s="450">
        <f>IF(IFERROR(HLOOKUP($B149,$F39:$FS39,1,FALSE),0)=0,0,1)*AP$62</f>
        <v>0</v>
      </c>
      <c r="AQ149" s="450">
        <f>IF(IFERROR(HLOOKUP($B149,$F40:$FS40,1,FALSE),0)=0,0,1)*AQ$62</f>
        <v>0</v>
      </c>
      <c r="AR149" s="450">
        <f>IF(IFERROR(HLOOKUP($B149,$F41:$FS41,1,FALSE),0)=0,0,1)*AR$62</f>
        <v>0</v>
      </c>
      <c r="AS149" s="450">
        <f>IF(IFERROR(HLOOKUP($B149,$F42:$FS42,1,FALSE),0)=0,0,1)*AS$62</f>
        <v>0</v>
      </c>
      <c r="AT149" s="450">
        <f>IF(IFERROR(HLOOKUP($B149,$F43:$FS43,1,FALSE),0)=0,0,1)*AT$62</f>
        <v>0</v>
      </c>
      <c r="AU149" s="450">
        <f>IF(IFERROR(HLOOKUP($B149,$F44:$FS44,1,FALSE),0)=0,0,1)*AU$62</f>
        <v>0</v>
      </c>
      <c r="AV149" s="450">
        <f>IF(IFERROR(HLOOKUP($B149,$F45:$FS45,1,FALSE),0)=0,0,1)*AV$62</f>
        <v>0</v>
      </c>
      <c r="AW149" s="450">
        <f>IF(IFERROR(HLOOKUP($B149,$F46:$FS46,1,FALSE),0)=0,0,1)*AW$62</f>
        <v>0</v>
      </c>
      <c r="AX149" s="450">
        <f>IF(IFERROR(HLOOKUP($B149,$F47:$FS47,1,FALSE),0)=0,0,1)*AX$62</f>
        <v>0</v>
      </c>
      <c r="AY149" s="450">
        <f>IF(IFERROR(HLOOKUP($B149,$F48:$FS48,1,FALSE),0)=0,0,1)*AY$62</f>
        <v>0</v>
      </c>
      <c r="AZ149" s="450">
        <f>IF(IFERROR(HLOOKUP($B149,$F49:$FS49,1,FALSE),0)=0,0,1)*AZ$62</f>
        <v>0</v>
      </c>
      <c r="BA149" s="450">
        <f>IF(IFERROR(HLOOKUP($B149,$F50:$FS50,1,FALSE),0)=0,0,1)*BA$62</f>
        <v>0</v>
      </c>
      <c r="BB149" s="450">
        <f>IF(IFERROR(HLOOKUP($B149,$F51:$FS51,1,FALSE),0)=0,0,1)*BB$62</f>
        <v>0</v>
      </c>
      <c r="BC149" s="450">
        <f>IF(IFERROR(HLOOKUP($B149,$F52:$FS52,1,FALSE),0)=0,0,1)*BC$62</f>
        <v>0</v>
      </c>
      <c r="BD149" s="450">
        <f>IF(IFERROR(HLOOKUP($B149,$F53:$FS53,1,FALSE),0)=0,0,1)*BD$62</f>
        <v>0</v>
      </c>
      <c r="BE149" s="450">
        <f>IF(IFERROR(HLOOKUP($B149,$F54:$FS54,1,FALSE),0)=0,0,1)*BE$62</f>
        <v>0</v>
      </c>
      <c r="BF149" s="450">
        <f>IF(IFERROR(HLOOKUP($B149,$F55:$FS55,1,FALSE),0)=0,0,1)*BF$62</f>
        <v>0</v>
      </c>
      <c r="BG149" s="450">
        <f>IF(IFERROR(HLOOKUP($B149,$F56:$FS56,1,FALSE),0)=0,0,1)*BG$62</f>
        <v>0</v>
      </c>
      <c r="BH149" s="450">
        <f>IF(IFERROR(HLOOKUP($B149,$F57:$FS57,1,FALSE),0)=0,0,1)*BH$62</f>
        <v>0</v>
      </c>
      <c r="BI149" s="450">
        <f>IF(IFERROR(HLOOKUP($B149,$F58:$FS58,1,FALSE),0)=0,0,1)*BI$62</f>
        <v>0</v>
      </c>
    </row>
    <row r="150" spans="1:61" ht="13">
      <c r="A150" s="609">
        <v>10</v>
      </c>
      <c r="B150" s="619" t="s">
        <v>725</v>
      </c>
      <c r="C150">
        <f t="shared" ca="1" si="0"/>
        <v>1.18</v>
      </c>
      <c r="D150">
        <f t="shared" si="1"/>
        <v>2</v>
      </c>
      <c r="E150" s="450">
        <f>IF(IFERROR(HLOOKUP($B150,$F2:$FS2,1,FALSE),0)=0,0,1)*E$62</f>
        <v>0</v>
      </c>
      <c r="F150" s="450">
        <f>IF(IFERROR(HLOOKUP($B150,$F3:$FS3,1,FALSE),0)=0,0,1)*F$62</f>
        <v>0.18</v>
      </c>
      <c r="G150" s="450">
        <f>IF(IFERROR(HLOOKUP($B150,$F4:$FS4,1,FALSE),0)=0,0,1)*G$62</f>
        <v>1</v>
      </c>
      <c r="H150" s="450">
        <f>IF(IFERROR(HLOOKUP($B150,$F5:$FS5,1,FALSE),0)=0,0,1)*H$62</f>
        <v>0</v>
      </c>
      <c r="I150" s="450">
        <f ca="1">IF(IFERROR(HLOOKUP($B150,$F6:$FS6,1,FALSE),0)=0,0,1)*I$62</f>
        <v>0</v>
      </c>
      <c r="J150" s="450">
        <f>IF(IFERROR(HLOOKUP($B150,$F7:$FS7,1,FALSE),0)=0,0,1)*J$62</f>
        <v>0</v>
      </c>
      <c r="K150" s="450">
        <f>IF(IFERROR(HLOOKUP($B150,$F8:$FS8,1,FALSE),0)=0,0,1)*K$62</f>
        <v>0</v>
      </c>
      <c r="L150" s="450">
        <f>IF(IFERROR(HLOOKUP($B150,$F9:$FS9,1,FALSE),0)=0,0,1)*L$62</f>
        <v>0</v>
      </c>
      <c r="M150" s="450">
        <f>IF(IFERROR(HLOOKUP($B150,$F10:$FS10,1,FALSE),0)=0,0,1)*M$62</f>
        <v>0</v>
      </c>
      <c r="N150" s="450">
        <f>IF(IFERROR(HLOOKUP($B150,$F11:$FS11,1,FALSE),0)=0,0,1)*N$62</f>
        <v>0</v>
      </c>
      <c r="O150" s="450">
        <f>IF(IFERROR(HLOOKUP($B150,$F12:$FS12,1,FALSE),0)=0,0,1)*O$62</f>
        <v>0</v>
      </c>
      <c r="P150" s="450">
        <f>IF(IFERROR(HLOOKUP($B150,$F13:$FS13,1,FALSE),0)=0,0,1)*P$62</f>
        <v>0</v>
      </c>
      <c r="Q150" s="450">
        <f>IF(IFERROR(HLOOKUP($B150,$F14:$FS14,1,FALSE),0)=0,0,1)*Q$62</f>
        <v>0</v>
      </c>
      <c r="R150" s="450">
        <f>IF(IFERROR(HLOOKUP($B150,$F15:$FS15,1,FALSE),0)=0,0,1)*R$62</f>
        <v>0</v>
      </c>
      <c r="S150" s="450">
        <f>IF(IFERROR(HLOOKUP($B150,$F16:$FS16,1,FALSE),0)=0,0,1)*S$62</f>
        <v>0</v>
      </c>
      <c r="T150" s="450">
        <f>IF(IFERROR(HLOOKUP($B150,$F17:$FS17,1,FALSE),0)=0,0,1)*T$62</f>
        <v>0</v>
      </c>
      <c r="U150" s="450">
        <f>IF(IFERROR(HLOOKUP($B150,$F18:$FS18,1,FALSE),0)=0,0,1)*U$62</f>
        <v>0</v>
      </c>
      <c r="V150" s="450">
        <f>IF(IFERROR(HLOOKUP($B150,$F19:$FS19,1,FALSE),0)=0,0,1)*V$62</f>
        <v>0</v>
      </c>
      <c r="W150" s="450">
        <f>IF(IFERROR(HLOOKUP($B150,$F20:$FS20,1,FALSE),0)=0,0,1)*W$62</f>
        <v>0</v>
      </c>
      <c r="X150" s="450">
        <f>IF(IFERROR(HLOOKUP($B150,$F21:$FS21,1,FALSE),0)=0,0,1)*X$62</f>
        <v>0</v>
      </c>
      <c r="Y150" s="450">
        <f>IF(IFERROR(HLOOKUP($B150,$F22:$FS22,1,FALSE),0)=0,0,1)*Y$62</f>
        <v>0</v>
      </c>
      <c r="Z150" s="450">
        <f>IF(IFERROR(HLOOKUP($B150,$F23:$FS23,1,FALSE),0)=0,0,1)*Z$62</f>
        <v>0</v>
      </c>
      <c r="AA150" s="450">
        <f>IF(IFERROR(HLOOKUP($B150,$F24:$FS24,1,FALSE),0)=0,0,1)*AA$62</f>
        <v>0</v>
      </c>
      <c r="AB150" s="450">
        <f>IF(IFERROR(HLOOKUP($B150,$F25:$FS25,1,FALSE),0)=0,0,1)*AB$62</f>
        <v>0</v>
      </c>
      <c r="AC150" s="450">
        <f>IF(IFERROR(HLOOKUP($B150,$F26:$FS26,1,FALSE),0)=0,0,1)*AC$62</f>
        <v>0</v>
      </c>
      <c r="AD150" s="450">
        <f>IF(IFERROR(HLOOKUP($B150,$F27:$FS27,1,FALSE),0)=0,0,1)*AD$62</f>
        <v>0</v>
      </c>
      <c r="AE150" s="450">
        <f>IF(IFERROR(HLOOKUP($B150,$F28:$FS28,1,FALSE),0)=0,0,1)*AE$62</f>
        <v>0</v>
      </c>
      <c r="AF150" s="450">
        <f>IF(IFERROR(HLOOKUP($B150,$F29:$FS29,1,FALSE),0)=0,0,1)*AF$62</f>
        <v>0</v>
      </c>
      <c r="AG150" s="450">
        <f>IF(IFERROR(HLOOKUP($B150,$F30:$FS30,1,FALSE),0)=0,0,1)*AG$62</f>
        <v>0</v>
      </c>
      <c r="AH150" s="450">
        <f>IF(IFERROR(HLOOKUP($B150,$F31:$FS31,1,FALSE),0)=0,0,1)*AH$62</f>
        <v>0</v>
      </c>
      <c r="AI150" s="450">
        <f>IF(IFERROR(HLOOKUP($B150,$F32:$FS32,1,FALSE),0)=0,0,1)*AI$62</f>
        <v>0</v>
      </c>
      <c r="AJ150" s="450">
        <f>IF(IFERROR(HLOOKUP($B150,$F33:$FS33,1,FALSE),0)=0,0,1)*AJ$62</f>
        <v>0</v>
      </c>
      <c r="AK150" s="450">
        <f>IF(IFERROR(HLOOKUP($B150,$F34:$FS34,1,FALSE),0)=0,0,1)*AK$62</f>
        <v>0</v>
      </c>
      <c r="AL150" s="450">
        <f>IF(IFERROR(HLOOKUP($B150,$F35:$FS35,1,FALSE),0)=0,0,1)*AL$62</f>
        <v>0</v>
      </c>
      <c r="AM150" s="450">
        <f>IF(IFERROR(HLOOKUP($B150,$F36:$FS36,1,FALSE),0)=0,0,1)*AM$62</f>
        <v>0</v>
      </c>
      <c r="AN150" s="450">
        <f>IF(IFERROR(HLOOKUP($B150,$F37:$FS37,1,FALSE),0)=0,0,1)*AN$62</f>
        <v>0</v>
      </c>
      <c r="AO150" s="450">
        <f>IF(IFERROR(HLOOKUP($B150,$F38:$FS38,1,FALSE),0)=0,0,1)*AO$62</f>
        <v>0</v>
      </c>
      <c r="AP150" s="450">
        <f>IF(IFERROR(HLOOKUP($B150,$F39:$FS39,1,FALSE),0)=0,0,1)*AP$62</f>
        <v>0</v>
      </c>
      <c r="AQ150" s="450">
        <f>IF(IFERROR(HLOOKUP($B150,$F40:$FS40,1,FALSE),0)=0,0,1)*AQ$62</f>
        <v>0</v>
      </c>
      <c r="AR150" s="450">
        <f>IF(IFERROR(HLOOKUP($B150,$F41:$FS41,1,FALSE),0)=0,0,1)*AR$62</f>
        <v>0</v>
      </c>
      <c r="AS150" s="450">
        <f>IF(IFERROR(HLOOKUP($B150,$F42:$FS42,1,FALSE),0)=0,0,1)*AS$62</f>
        <v>0</v>
      </c>
      <c r="AT150" s="450">
        <f>IF(IFERROR(HLOOKUP($B150,$F43:$FS43,1,FALSE),0)=0,0,1)*AT$62</f>
        <v>0</v>
      </c>
      <c r="AU150" s="450">
        <f>IF(IFERROR(HLOOKUP($B150,$F44:$FS44,1,FALSE),0)=0,0,1)*AU$62</f>
        <v>0</v>
      </c>
      <c r="AV150" s="450">
        <f>IF(IFERROR(HLOOKUP($B150,$F45:$FS45,1,FALSE),0)=0,0,1)*AV$62</f>
        <v>0</v>
      </c>
      <c r="AW150" s="450">
        <f>IF(IFERROR(HLOOKUP($B150,$F46:$FS46,1,FALSE),0)=0,0,1)*AW$62</f>
        <v>0</v>
      </c>
      <c r="AX150" s="450">
        <f>IF(IFERROR(HLOOKUP($B150,$F47:$FS47,1,FALSE),0)=0,0,1)*AX$62</f>
        <v>0</v>
      </c>
      <c r="AY150" s="450">
        <f>IF(IFERROR(HLOOKUP($B150,$F48:$FS48,1,FALSE),0)=0,0,1)*AY$62</f>
        <v>0</v>
      </c>
      <c r="AZ150" s="450">
        <f>IF(IFERROR(HLOOKUP($B150,$F49:$FS49,1,FALSE),0)=0,0,1)*AZ$62</f>
        <v>0</v>
      </c>
      <c r="BA150" s="450">
        <f>IF(IFERROR(HLOOKUP($B150,$F50:$FS50,1,FALSE),0)=0,0,1)*BA$62</f>
        <v>0</v>
      </c>
      <c r="BB150" s="450">
        <f>IF(IFERROR(HLOOKUP($B150,$F51:$FS51,1,FALSE),0)=0,0,1)*BB$62</f>
        <v>0</v>
      </c>
      <c r="BC150" s="450">
        <f>IF(IFERROR(HLOOKUP($B150,$F52:$FS52,1,FALSE),0)=0,0,1)*BC$62</f>
        <v>0</v>
      </c>
      <c r="BD150" s="450">
        <f>IF(IFERROR(HLOOKUP($B150,$F53:$FS53,1,FALSE),0)=0,0,1)*BD$62</f>
        <v>0</v>
      </c>
      <c r="BE150" s="450">
        <f>IF(IFERROR(HLOOKUP($B150,$F54:$FS54,1,FALSE),0)=0,0,1)*BE$62</f>
        <v>0</v>
      </c>
      <c r="BF150" s="450">
        <f>IF(IFERROR(HLOOKUP($B150,$F55:$FS55,1,FALSE),0)=0,0,1)*BF$62</f>
        <v>0</v>
      </c>
      <c r="BG150" s="450">
        <f>IF(IFERROR(HLOOKUP($B150,$F56:$FS56,1,FALSE),0)=0,0,1)*BG$62</f>
        <v>0</v>
      </c>
      <c r="BH150" s="450">
        <f>IF(IFERROR(HLOOKUP($B150,$F57:$FS57,1,FALSE),0)=0,0,1)*BH$62</f>
        <v>0</v>
      </c>
      <c r="BI150" s="450">
        <f>IF(IFERROR(HLOOKUP($B150,$F58:$FS58,1,FALSE),0)=0,0,1)*BI$62</f>
        <v>0</v>
      </c>
    </row>
    <row r="151" spans="1:61" ht="13">
      <c r="A151" s="609">
        <v>10</v>
      </c>
      <c r="B151" s="619" t="s">
        <v>726</v>
      </c>
      <c r="C151">
        <f t="shared" ca="1" si="0"/>
        <v>1.18</v>
      </c>
      <c r="D151">
        <f t="shared" si="1"/>
        <v>2</v>
      </c>
      <c r="E151" s="450">
        <f>IF(IFERROR(HLOOKUP($B151,$F2:$FS2,1,FALSE),0)=0,0,1)*E$62</f>
        <v>0</v>
      </c>
      <c r="F151" s="450">
        <f>IF(IFERROR(HLOOKUP($B151,$F3:$FS3,1,FALSE),0)=0,0,1)*F$62</f>
        <v>0.18</v>
      </c>
      <c r="G151" s="450">
        <f>IF(IFERROR(HLOOKUP($B151,$F4:$FS4,1,FALSE),0)=0,0,1)*G$62</f>
        <v>1</v>
      </c>
      <c r="H151" s="450">
        <f>IF(IFERROR(HLOOKUP($B151,$F5:$FS5,1,FALSE),0)=0,0,1)*H$62</f>
        <v>0</v>
      </c>
      <c r="I151" s="450">
        <f ca="1">IF(IFERROR(HLOOKUP($B151,$F6:$FS6,1,FALSE),0)=0,0,1)*I$62</f>
        <v>0</v>
      </c>
      <c r="J151" s="450">
        <f>IF(IFERROR(HLOOKUP($B151,$F7:$FS7,1,FALSE),0)=0,0,1)*J$62</f>
        <v>0</v>
      </c>
      <c r="K151" s="450">
        <f>IF(IFERROR(HLOOKUP($B151,$F8:$FS8,1,FALSE),0)=0,0,1)*K$62</f>
        <v>0</v>
      </c>
      <c r="L151" s="450">
        <f>IF(IFERROR(HLOOKUP($B151,$F9:$FS9,1,FALSE),0)=0,0,1)*L$62</f>
        <v>0</v>
      </c>
      <c r="M151" s="450">
        <f>IF(IFERROR(HLOOKUP($B151,$F10:$FS10,1,FALSE),0)=0,0,1)*M$62</f>
        <v>0</v>
      </c>
      <c r="N151" s="450">
        <f>IF(IFERROR(HLOOKUP($B151,$F11:$FS11,1,FALSE),0)=0,0,1)*N$62</f>
        <v>0</v>
      </c>
      <c r="O151" s="450">
        <f>IF(IFERROR(HLOOKUP($B151,$F12:$FS12,1,FALSE),0)=0,0,1)*O$62</f>
        <v>0</v>
      </c>
      <c r="P151" s="450">
        <f>IF(IFERROR(HLOOKUP($B151,$F13:$FS13,1,FALSE),0)=0,0,1)*P$62</f>
        <v>0</v>
      </c>
      <c r="Q151" s="450">
        <f>IF(IFERROR(HLOOKUP($B151,$F14:$FS14,1,FALSE),0)=0,0,1)*Q$62</f>
        <v>0</v>
      </c>
      <c r="R151" s="450">
        <f>IF(IFERROR(HLOOKUP($B151,$F15:$FS15,1,FALSE),0)=0,0,1)*R$62</f>
        <v>0</v>
      </c>
      <c r="S151" s="450">
        <f>IF(IFERROR(HLOOKUP($B151,$F16:$FS16,1,FALSE),0)=0,0,1)*S$62</f>
        <v>0</v>
      </c>
      <c r="T151" s="450">
        <f>IF(IFERROR(HLOOKUP($B151,$F17:$FS17,1,FALSE),0)=0,0,1)*T$62</f>
        <v>0</v>
      </c>
      <c r="U151" s="450">
        <f>IF(IFERROR(HLOOKUP($B151,$F18:$FS18,1,FALSE),0)=0,0,1)*U$62</f>
        <v>0</v>
      </c>
      <c r="V151" s="450">
        <f>IF(IFERROR(HLOOKUP($B151,$F19:$FS19,1,FALSE),0)=0,0,1)*V$62</f>
        <v>0</v>
      </c>
      <c r="W151" s="450">
        <f>IF(IFERROR(HLOOKUP($B151,$F20:$FS20,1,FALSE),0)=0,0,1)*W$62</f>
        <v>0</v>
      </c>
      <c r="X151" s="450">
        <f>IF(IFERROR(HLOOKUP($B151,$F21:$FS21,1,FALSE),0)=0,0,1)*X$62</f>
        <v>0</v>
      </c>
      <c r="Y151" s="450">
        <f>IF(IFERROR(HLOOKUP($B151,$F22:$FS22,1,FALSE),0)=0,0,1)*Y$62</f>
        <v>0</v>
      </c>
      <c r="Z151" s="450">
        <f>IF(IFERROR(HLOOKUP($B151,$F23:$FS23,1,FALSE),0)=0,0,1)*Z$62</f>
        <v>0</v>
      </c>
      <c r="AA151" s="450">
        <f>IF(IFERROR(HLOOKUP($B151,$F24:$FS24,1,FALSE),0)=0,0,1)*AA$62</f>
        <v>0</v>
      </c>
      <c r="AB151" s="450">
        <f>IF(IFERROR(HLOOKUP($B151,$F25:$FS25,1,FALSE),0)=0,0,1)*AB$62</f>
        <v>0</v>
      </c>
      <c r="AC151" s="450">
        <f>IF(IFERROR(HLOOKUP($B151,$F26:$FS26,1,FALSE),0)=0,0,1)*AC$62</f>
        <v>0</v>
      </c>
      <c r="AD151" s="450">
        <f>IF(IFERROR(HLOOKUP($B151,$F27:$FS27,1,FALSE),0)=0,0,1)*AD$62</f>
        <v>0</v>
      </c>
      <c r="AE151" s="450">
        <f>IF(IFERROR(HLOOKUP($B151,$F28:$FS28,1,FALSE),0)=0,0,1)*AE$62</f>
        <v>0</v>
      </c>
      <c r="AF151" s="450">
        <f>IF(IFERROR(HLOOKUP($B151,$F29:$FS29,1,FALSE),0)=0,0,1)*AF$62</f>
        <v>0</v>
      </c>
      <c r="AG151" s="450">
        <f>IF(IFERROR(HLOOKUP($B151,$F30:$FS30,1,FALSE),0)=0,0,1)*AG$62</f>
        <v>0</v>
      </c>
      <c r="AH151" s="450">
        <f>IF(IFERROR(HLOOKUP($B151,$F31:$FS31,1,FALSE),0)=0,0,1)*AH$62</f>
        <v>0</v>
      </c>
      <c r="AI151" s="450">
        <f>IF(IFERROR(HLOOKUP($B151,$F32:$FS32,1,FALSE),0)=0,0,1)*AI$62</f>
        <v>0</v>
      </c>
      <c r="AJ151" s="450">
        <f>IF(IFERROR(HLOOKUP($B151,$F33:$FS33,1,FALSE),0)=0,0,1)*AJ$62</f>
        <v>0</v>
      </c>
      <c r="AK151" s="450">
        <f>IF(IFERROR(HLOOKUP($B151,$F34:$FS34,1,FALSE),0)=0,0,1)*AK$62</f>
        <v>0</v>
      </c>
      <c r="AL151" s="450">
        <f>IF(IFERROR(HLOOKUP($B151,$F35:$FS35,1,FALSE),0)=0,0,1)*AL$62</f>
        <v>0</v>
      </c>
      <c r="AM151" s="450">
        <f>IF(IFERROR(HLOOKUP($B151,$F36:$FS36,1,FALSE),0)=0,0,1)*AM$62</f>
        <v>0</v>
      </c>
      <c r="AN151" s="450">
        <f>IF(IFERROR(HLOOKUP($B151,$F37:$FS37,1,FALSE),0)=0,0,1)*AN$62</f>
        <v>0</v>
      </c>
      <c r="AO151" s="450">
        <f>IF(IFERROR(HLOOKUP($B151,$F38:$FS38,1,FALSE),0)=0,0,1)*AO$62</f>
        <v>0</v>
      </c>
      <c r="AP151" s="450">
        <f>IF(IFERROR(HLOOKUP($B151,$F39:$FS39,1,FALSE),0)=0,0,1)*AP$62</f>
        <v>0</v>
      </c>
      <c r="AQ151" s="450">
        <f>IF(IFERROR(HLOOKUP($B151,$F40:$FS40,1,FALSE),0)=0,0,1)*AQ$62</f>
        <v>0</v>
      </c>
      <c r="AR151" s="450">
        <f>IF(IFERROR(HLOOKUP($B151,$F41:$FS41,1,FALSE),0)=0,0,1)*AR$62</f>
        <v>0</v>
      </c>
      <c r="AS151" s="450">
        <f>IF(IFERROR(HLOOKUP($B151,$F42:$FS42,1,FALSE),0)=0,0,1)*AS$62</f>
        <v>0</v>
      </c>
      <c r="AT151" s="450">
        <f>IF(IFERROR(HLOOKUP($B151,$F43:$FS43,1,FALSE),0)=0,0,1)*AT$62</f>
        <v>0</v>
      </c>
      <c r="AU151" s="450">
        <f>IF(IFERROR(HLOOKUP($B151,$F44:$FS44,1,FALSE),0)=0,0,1)*AU$62</f>
        <v>0</v>
      </c>
      <c r="AV151" s="450">
        <f>IF(IFERROR(HLOOKUP($B151,$F45:$FS45,1,FALSE),0)=0,0,1)*AV$62</f>
        <v>0</v>
      </c>
      <c r="AW151" s="450">
        <f>IF(IFERROR(HLOOKUP($B151,$F46:$FS46,1,FALSE),0)=0,0,1)*AW$62</f>
        <v>0</v>
      </c>
      <c r="AX151" s="450">
        <f>IF(IFERROR(HLOOKUP($B151,$F47:$FS47,1,FALSE),0)=0,0,1)*AX$62</f>
        <v>0</v>
      </c>
      <c r="AY151" s="450">
        <f>IF(IFERROR(HLOOKUP($B151,$F48:$FS48,1,FALSE),0)=0,0,1)*AY$62</f>
        <v>0</v>
      </c>
      <c r="AZ151" s="450">
        <f>IF(IFERROR(HLOOKUP($B151,$F49:$FS49,1,FALSE),0)=0,0,1)*AZ$62</f>
        <v>0</v>
      </c>
      <c r="BA151" s="450">
        <f>IF(IFERROR(HLOOKUP($B151,$F50:$FS50,1,FALSE),0)=0,0,1)*BA$62</f>
        <v>0</v>
      </c>
      <c r="BB151" s="450">
        <f>IF(IFERROR(HLOOKUP($B151,$F51:$FS51,1,FALSE),0)=0,0,1)*BB$62</f>
        <v>0</v>
      </c>
      <c r="BC151" s="450">
        <f>IF(IFERROR(HLOOKUP($B151,$F52:$FS52,1,FALSE),0)=0,0,1)*BC$62</f>
        <v>0</v>
      </c>
      <c r="BD151" s="450">
        <f>IF(IFERROR(HLOOKUP($B151,$F53:$FS53,1,FALSE),0)=0,0,1)*BD$62</f>
        <v>0</v>
      </c>
      <c r="BE151" s="450">
        <f>IF(IFERROR(HLOOKUP($B151,$F54:$FS54,1,FALSE),0)=0,0,1)*BE$62</f>
        <v>0</v>
      </c>
      <c r="BF151" s="450">
        <f>IF(IFERROR(HLOOKUP($B151,$F55:$FS55,1,FALSE),0)=0,0,1)*BF$62</f>
        <v>0</v>
      </c>
      <c r="BG151" s="450">
        <f>IF(IFERROR(HLOOKUP($B151,$F56:$FS56,1,FALSE),0)=0,0,1)*BG$62</f>
        <v>0</v>
      </c>
      <c r="BH151" s="450">
        <f>IF(IFERROR(HLOOKUP($B151,$F57:$FS57,1,FALSE),0)=0,0,1)*BH$62</f>
        <v>0</v>
      </c>
      <c r="BI151" s="450">
        <f>IF(IFERROR(HLOOKUP($B151,$F58:$FS58,1,FALSE),0)=0,0,1)*BI$62</f>
        <v>0</v>
      </c>
    </row>
    <row r="152" spans="1:61" ht="13">
      <c r="A152" s="609">
        <v>10</v>
      </c>
      <c r="B152" s="619" t="s">
        <v>727</v>
      </c>
      <c r="C152">
        <f t="shared" ca="1" si="0"/>
        <v>1.18</v>
      </c>
      <c r="D152">
        <f t="shared" si="1"/>
        <v>2</v>
      </c>
      <c r="E152" s="450">
        <f>IF(IFERROR(HLOOKUP($B152,$F2:$FS2,1,FALSE),0)=0,0,1)*E$62</f>
        <v>0</v>
      </c>
      <c r="F152" s="450">
        <f>IF(IFERROR(HLOOKUP($B152,$F3:$FS3,1,FALSE),0)=0,0,1)*F$62</f>
        <v>0.18</v>
      </c>
      <c r="G152" s="450">
        <f>IF(IFERROR(HLOOKUP($B152,$F4:$FS4,1,FALSE),0)=0,0,1)*G$62</f>
        <v>1</v>
      </c>
      <c r="H152" s="450">
        <f>IF(IFERROR(HLOOKUP($B152,$F5:$FS5,1,FALSE),0)=0,0,1)*H$62</f>
        <v>0</v>
      </c>
      <c r="I152" s="450">
        <f ca="1">IF(IFERROR(HLOOKUP($B152,$F6:$FS6,1,FALSE),0)=0,0,1)*I$62</f>
        <v>0</v>
      </c>
      <c r="J152" s="450">
        <f>IF(IFERROR(HLOOKUP($B152,$F7:$FS7,1,FALSE),0)=0,0,1)*J$62</f>
        <v>0</v>
      </c>
      <c r="K152" s="450">
        <f>IF(IFERROR(HLOOKUP($B152,$F8:$FS8,1,FALSE),0)=0,0,1)*K$62</f>
        <v>0</v>
      </c>
      <c r="L152" s="450">
        <f>IF(IFERROR(HLOOKUP($B152,$F9:$FS9,1,FALSE),0)=0,0,1)*L$62</f>
        <v>0</v>
      </c>
      <c r="M152" s="450">
        <f>IF(IFERROR(HLOOKUP($B152,$F10:$FS10,1,FALSE),0)=0,0,1)*M$62</f>
        <v>0</v>
      </c>
      <c r="N152" s="450">
        <f>IF(IFERROR(HLOOKUP($B152,$F11:$FS11,1,FALSE),0)=0,0,1)*N$62</f>
        <v>0</v>
      </c>
      <c r="O152" s="450">
        <f>IF(IFERROR(HLOOKUP($B152,$F12:$FS12,1,FALSE),0)=0,0,1)*O$62</f>
        <v>0</v>
      </c>
      <c r="P152" s="450">
        <f>IF(IFERROR(HLOOKUP($B152,$F13:$FS13,1,FALSE),0)=0,0,1)*P$62</f>
        <v>0</v>
      </c>
      <c r="Q152" s="450">
        <f>IF(IFERROR(HLOOKUP($B152,$F14:$FS14,1,FALSE),0)=0,0,1)*Q$62</f>
        <v>0</v>
      </c>
      <c r="R152" s="450">
        <f>IF(IFERROR(HLOOKUP($B152,$F15:$FS15,1,FALSE),0)=0,0,1)*R$62</f>
        <v>0</v>
      </c>
      <c r="S152" s="450">
        <f>IF(IFERROR(HLOOKUP($B152,$F16:$FS16,1,FALSE),0)=0,0,1)*S$62</f>
        <v>0</v>
      </c>
      <c r="T152" s="450">
        <f>IF(IFERROR(HLOOKUP($B152,$F17:$FS17,1,FALSE),0)=0,0,1)*T$62</f>
        <v>0</v>
      </c>
      <c r="U152" s="450">
        <f>IF(IFERROR(HLOOKUP($B152,$F18:$FS18,1,FALSE),0)=0,0,1)*U$62</f>
        <v>0</v>
      </c>
      <c r="V152" s="450">
        <f>IF(IFERROR(HLOOKUP($B152,$F19:$FS19,1,FALSE),0)=0,0,1)*V$62</f>
        <v>0</v>
      </c>
      <c r="W152" s="450">
        <f>IF(IFERROR(HLOOKUP($B152,$F20:$FS20,1,FALSE),0)=0,0,1)*W$62</f>
        <v>0</v>
      </c>
      <c r="X152" s="450">
        <f>IF(IFERROR(HLOOKUP($B152,$F21:$FS21,1,FALSE),0)=0,0,1)*X$62</f>
        <v>0</v>
      </c>
      <c r="Y152" s="450">
        <f>IF(IFERROR(HLOOKUP($B152,$F22:$FS22,1,FALSE),0)=0,0,1)*Y$62</f>
        <v>0</v>
      </c>
      <c r="Z152" s="450">
        <f>IF(IFERROR(HLOOKUP($B152,$F23:$FS23,1,FALSE),0)=0,0,1)*Z$62</f>
        <v>0</v>
      </c>
      <c r="AA152" s="450">
        <f>IF(IFERROR(HLOOKUP($B152,$F24:$FS24,1,FALSE),0)=0,0,1)*AA$62</f>
        <v>0</v>
      </c>
      <c r="AB152" s="450">
        <f>IF(IFERROR(HLOOKUP($B152,$F25:$FS25,1,FALSE),0)=0,0,1)*AB$62</f>
        <v>0</v>
      </c>
      <c r="AC152" s="450">
        <f>IF(IFERROR(HLOOKUP($B152,$F26:$FS26,1,FALSE),0)=0,0,1)*AC$62</f>
        <v>0</v>
      </c>
      <c r="AD152" s="450">
        <f>IF(IFERROR(HLOOKUP($B152,$F27:$FS27,1,FALSE),0)=0,0,1)*AD$62</f>
        <v>0</v>
      </c>
      <c r="AE152" s="450">
        <f>IF(IFERROR(HLOOKUP($B152,$F28:$FS28,1,FALSE),0)=0,0,1)*AE$62</f>
        <v>0</v>
      </c>
      <c r="AF152" s="450">
        <f>IF(IFERROR(HLOOKUP($B152,$F29:$FS29,1,FALSE),0)=0,0,1)*AF$62</f>
        <v>0</v>
      </c>
      <c r="AG152" s="450">
        <f>IF(IFERROR(HLOOKUP($B152,$F30:$FS30,1,FALSE),0)=0,0,1)*AG$62</f>
        <v>0</v>
      </c>
      <c r="AH152" s="450">
        <f>IF(IFERROR(HLOOKUP($B152,$F31:$FS31,1,FALSE),0)=0,0,1)*AH$62</f>
        <v>0</v>
      </c>
      <c r="AI152" s="450">
        <f>IF(IFERROR(HLOOKUP($B152,$F32:$FS32,1,FALSE),0)=0,0,1)*AI$62</f>
        <v>0</v>
      </c>
      <c r="AJ152" s="450">
        <f>IF(IFERROR(HLOOKUP($B152,$F33:$FS33,1,FALSE),0)=0,0,1)*AJ$62</f>
        <v>0</v>
      </c>
      <c r="AK152" s="450">
        <f>IF(IFERROR(HLOOKUP($B152,$F34:$FS34,1,FALSE),0)=0,0,1)*AK$62</f>
        <v>0</v>
      </c>
      <c r="AL152" s="450">
        <f>IF(IFERROR(HLOOKUP($B152,$F35:$FS35,1,FALSE),0)=0,0,1)*AL$62</f>
        <v>0</v>
      </c>
      <c r="AM152" s="450">
        <f>IF(IFERROR(HLOOKUP($B152,$F36:$FS36,1,FALSE),0)=0,0,1)*AM$62</f>
        <v>0</v>
      </c>
      <c r="AN152" s="450">
        <f>IF(IFERROR(HLOOKUP($B152,$F37:$FS37,1,FALSE),0)=0,0,1)*AN$62</f>
        <v>0</v>
      </c>
      <c r="AO152" s="450">
        <f>IF(IFERROR(HLOOKUP($B152,$F38:$FS38,1,FALSE),0)=0,0,1)*AO$62</f>
        <v>0</v>
      </c>
      <c r="AP152" s="450">
        <f>IF(IFERROR(HLOOKUP($B152,$F39:$FS39,1,FALSE),0)=0,0,1)*AP$62</f>
        <v>0</v>
      </c>
      <c r="AQ152" s="450">
        <f>IF(IFERROR(HLOOKUP($B152,$F40:$FS40,1,FALSE),0)=0,0,1)*AQ$62</f>
        <v>0</v>
      </c>
      <c r="AR152" s="450">
        <f>IF(IFERROR(HLOOKUP($B152,$F41:$FS41,1,FALSE),0)=0,0,1)*AR$62</f>
        <v>0</v>
      </c>
      <c r="AS152" s="450">
        <f>IF(IFERROR(HLOOKUP($B152,$F42:$FS42,1,FALSE),0)=0,0,1)*AS$62</f>
        <v>0</v>
      </c>
      <c r="AT152" s="450">
        <f>IF(IFERROR(HLOOKUP($B152,$F43:$FS43,1,FALSE),0)=0,0,1)*AT$62</f>
        <v>0</v>
      </c>
      <c r="AU152" s="450">
        <f>IF(IFERROR(HLOOKUP($B152,$F44:$FS44,1,FALSE),0)=0,0,1)*AU$62</f>
        <v>0</v>
      </c>
      <c r="AV152" s="450">
        <f>IF(IFERROR(HLOOKUP($B152,$F45:$FS45,1,FALSE),0)=0,0,1)*AV$62</f>
        <v>0</v>
      </c>
      <c r="AW152" s="450">
        <f>IF(IFERROR(HLOOKUP($B152,$F46:$FS46,1,FALSE),0)=0,0,1)*AW$62</f>
        <v>0</v>
      </c>
      <c r="AX152" s="450">
        <f>IF(IFERROR(HLOOKUP($B152,$F47:$FS47,1,FALSE),0)=0,0,1)*AX$62</f>
        <v>0</v>
      </c>
      <c r="AY152" s="450">
        <f>IF(IFERROR(HLOOKUP($B152,$F48:$FS48,1,FALSE),0)=0,0,1)*AY$62</f>
        <v>0</v>
      </c>
      <c r="AZ152" s="450">
        <f>IF(IFERROR(HLOOKUP($B152,$F49:$FS49,1,FALSE),0)=0,0,1)*AZ$62</f>
        <v>0</v>
      </c>
      <c r="BA152" s="450">
        <f>IF(IFERROR(HLOOKUP($B152,$F50:$FS50,1,FALSE),0)=0,0,1)*BA$62</f>
        <v>0</v>
      </c>
      <c r="BB152" s="450">
        <f>IF(IFERROR(HLOOKUP($B152,$F51:$FS51,1,FALSE),0)=0,0,1)*BB$62</f>
        <v>0</v>
      </c>
      <c r="BC152" s="450">
        <f>IF(IFERROR(HLOOKUP($B152,$F52:$FS52,1,FALSE),0)=0,0,1)*BC$62</f>
        <v>0</v>
      </c>
      <c r="BD152" s="450">
        <f>IF(IFERROR(HLOOKUP($B152,$F53:$FS53,1,FALSE),0)=0,0,1)*BD$62</f>
        <v>0</v>
      </c>
      <c r="BE152" s="450">
        <f>IF(IFERROR(HLOOKUP($B152,$F54:$FS54,1,FALSE),0)=0,0,1)*BE$62</f>
        <v>0</v>
      </c>
      <c r="BF152" s="450">
        <f>IF(IFERROR(HLOOKUP($B152,$F55:$FS55,1,FALSE),0)=0,0,1)*BF$62</f>
        <v>0</v>
      </c>
      <c r="BG152" s="450">
        <f>IF(IFERROR(HLOOKUP($B152,$F56:$FS56,1,FALSE),0)=0,0,1)*BG$62</f>
        <v>0</v>
      </c>
      <c r="BH152" s="450">
        <f>IF(IFERROR(HLOOKUP($B152,$F57:$FS57,1,FALSE),0)=0,0,1)*BH$62</f>
        <v>0</v>
      </c>
      <c r="BI152" s="450">
        <f>IF(IFERROR(HLOOKUP($B152,$F58:$FS58,1,FALSE),0)=0,0,1)*BI$62</f>
        <v>0</v>
      </c>
    </row>
    <row r="153" spans="1:61" ht="13">
      <c r="A153" s="609">
        <v>10</v>
      </c>
      <c r="B153" s="619" t="s">
        <v>728</v>
      </c>
      <c r="C153">
        <f t="shared" ca="1" si="0"/>
        <v>1.18</v>
      </c>
      <c r="D153">
        <f t="shared" si="1"/>
        <v>2</v>
      </c>
      <c r="E153" s="450">
        <f>IF(IFERROR(HLOOKUP($B153,$F2:$FS2,1,FALSE),0)=0,0,1)*E$62</f>
        <v>0</v>
      </c>
      <c r="F153" s="450">
        <f>IF(IFERROR(HLOOKUP($B153,$F3:$FS3,1,FALSE),0)=0,0,1)*F$62</f>
        <v>0.18</v>
      </c>
      <c r="G153" s="450">
        <f>IF(IFERROR(HLOOKUP($B153,$F4:$FS4,1,FALSE),0)=0,0,1)*G$62</f>
        <v>1</v>
      </c>
      <c r="H153" s="450">
        <f>IF(IFERROR(HLOOKUP($B153,$F5:$FS5,1,FALSE),0)=0,0,1)*H$62</f>
        <v>0</v>
      </c>
      <c r="I153" s="450">
        <f ca="1">IF(IFERROR(HLOOKUP($B153,$F6:$FS6,1,FALSE),0)=0,0,1)*I$62</f>
        <v>0</v>
      </c>
      <c r="J153" s="450">
        <f>IF(IFERROR(HLOOKUP($B153,$F7:$FS7,1,FALSE),0)=0,0,1)*J$62</f>
        <v>0</v>
      </c>
      <c r="K153" s="450">
        <f>IF(IFERROR(HLOOKUP($B153,$F8:$FS8,1,FALSE),0)=0,0,1)*K$62</f>
        <v>0</v>
      </c>
      <c r="L153" s="450">
        <f>IF(IFERROR(HLOOKUP($B153,$F9:$FS9,1,FALSE),0)=0,0,1)*L$62</f>
        <v>0</v>
      </c>
      <c r="M153" s="450">
        <f>IF(IFERROR(HLOOKUP($B153,$F10:$FS10,1,FALSE),0)=0,0,1)*M$62</f>
        <v>0</v>
      </c>
      <c r="N153" s="450">
        <f>IF(IFERROR(HLOOKUP($B153,$F11:$FS11,1,FALSE),0)=0,0,1)*N$62</f>
        <v>0</v>
      </c>
      <c r="O153" s="450">
        <f>IF(IFERROR(HLOOKUP($B153,$F12:$FS12,1,FALSE),0)=0,0,1)*O$62</f>
        <v>0</v>
      </c>
      <c r="P153" s="450">
        <f>IF(IFERROR(HLOOKUP($B153,$F13:$FS13,1,FALSE),0)=0,0,1)*P$62</f>
        <v>0</v>
      </c>
      <c r="Q153" s="450">
        <f>IF(IFERROR(HLOOKUP($B153,$F14:$FS14,1,FALSE),0)=0,0,1)*Q$62</f>
        <v>0</v>
      </c>
      <c r="R153" s="450">
        <f>IF(IFERROR(HLOOKUP($B153,$F15:$FS15,1,FALSE),0)=0,0,1)*R$62</f>
        <v>0</v>
      </c>
      <c r="S153" s="450">
        <f>IF(IFERROR(HLOOKUP($B153,$F16:$FS16,1,FALSE),0)=0,0,1)*S$62</f>
        <v>0</v>
      </c>
      <c r="T153" s="450">
        <f>IF(IFERROR(HLOOKUP($B153,$F17:$FS17,1,FALSE),0)=0,0,1)*T$62</f>
        <v>0</v>
      </c>
      <c r="U153" s="450">
        <f>IF(IFERROR(HLOOKUP($B153,$F18:$FS18,1,FALSE),0)=0,0,1)*U$62</f>
        <v>0</v>
      </c>
      <c r="V153" s="450">
        <f>IF(IFERROR(HLOOKUP($B153,$F19:$FS19,1,FALSE),0)=0,0,1)*V$62</f>
        <v>0</v>
      </c>
      <c r="W153" s="450">
        <f>IF(IFERROR(HLOOKUP($B153,$F20:$FS20,1,FALSE),0)=0,0,1)*W$62</f>
        <v>0</v>
      </c>
      <c r="X153" s="450">
        <f>IF(IFERROR(HLOOKUP($B153,$F21:$FS21,1,FALSE),0)=0,0,1)*X$62</f>
        <v>0</v>
      </c>
      <c r="Y153" s="450">
        <f>IF(IFERROR(HLOOKUP($B153,$F22:$FS22,1,FALSE),0)=0,0,1)*Y$62</f>
        <v>0</v>
      </c>
      <c r="Z153" s="450">
        <f>IF(IFERROR(HLOOKUP($B153,$F23:$FS23,1,FALSE),0)=0,0,1)*Z$62</f>
        <v>0</v>
      </c>
      <c r="AA153" s="450">
        <f>IF(IFERROR(HLOOKUP($B153,$F24:$FS24,1,FALSE),0)=0,0,1)*AA$62</f>
        <v>0</v>
      </c>
      <c r="AB153" s="450">
        <f>IF(IFERROR(HLOOKUP($B153,$F25:$FS25,1,FALSE),0)=0,0,1)*AB$62</f>
        <v>0</v>
      </c>
      <c r="AC153" s="450">
        <f>IF(IFERROR(HLOOKUP($B153,$F26:$FS26,1,FALSE),0)=0,0,1)*AC$62</f>
        <v>0</v>
      </c>
      <c r="AD153" s="450">
        <f>IF(IFERROR(HLOOKUP($B153,$F27:$FS27,1,FALSE),0)=0,0,1)*AD$62</f>
        <v>0</v>
      </c>
      <c r="AE153" s="450">
        <f>IF(IFERROR(HLOOKUP($B153,$F28:$FS28,1,FALSE),0)=0,0,1)*AE$62</f>
        <v>0</v>
      </c>
      <c r="AF153" s="450">
        <f>IF(IFERROR(HLOOKUP($B153,$F29:$FS29,1,FALSE),0)=0,0,1)*AF$62</f>
        <v>0</v>
      </c>
      <c r="AG153" s="450">
        <f>IF(IFERROR(HLOOKUP($B153,$F30:$FS30,1,FALSE),0)=0,0,1)*AG$62</f>
        <v>0</v>
      </c>
      <c r="AH153" s="450">
        <f>IF(IFERROR(HLOOKUP($B153,$F31:$FS31,1,FALSE),0)=0,0,1)*AH$62</f>
        <v>0</v>
      </c>
      <c r="AI153" s="450">
        <f>IF(IFERROR(HLOOKUP($B153,$F32:$FS32,1,FALSE),0)=0,0,1)*AI$62</f>
        <v>0</v>
      </c>
      <c r="AJ153" s="450">
        <f>IF(IFERROR(HLOOKUP($B153,$F33:$FS33,1,FALSE),0)=0,0,1)*AJ$62</f>
        <v>0</v>
      </c>
      <c r="AK153" s="450">
        <f>IF(IFERROR(HLOOKUP($B153,$F34:$FS34,1,FALSE),0)=0,0,1)*AK$62</f>
        <v>0</v>
      </c>
      <c r="AL153" s="450">
        <f>IF(IFERROR(HLOOKUP($B153,$F35:$FS35,1,FALSE),0)=0,0,1)*AL$62</f>
        <v>0</v>
      </c>
      <c r="AM153" s="450">
        <f>IF(IFERROR(HLOOKUP($B153,$F36:$FS36,1,FALSE),0)=0,0,1)*AM$62</f>
        <v>0</v>
      </c>
      <c r="AN153" s="450">
        <f>IF(IFERROR(HLOOKUP($B153,$F37:$FS37,1,FALSE),0)=0,0,1)*AN$62</f>
        <v>0</v>
      </c>
      <c r="AO153" s="450">
        <f>IF(IFERROR(HLOOKUP($B153,$F38:$FS38,1,FALSE),0)=0,0,1)*AO$62</f>
        <v>0</v>
      </c>
      <c r="AP153" s="450">
        <f>IF(IFERROR(HLOOKUP($B153,$F39:$FS39,1,FALSE),0)=0,0,1)*AP$62</f>
        <v>0</v>
      </c>
      <c r="AQ153" s="450">
        <f>IF(IFERROR(HLOOKUP($B153,$F40:$FS40,1,FALSE),0)=0,0,1)*AQ$62</f>
        <v>0</v>
      </c>
      <c r="AR153" s="450">
        <f>IF(IFERROR(HLOOKUP($B153,$F41:$FS41,1,FALSE),0)=0,0,1)*AR$62</f>
        <v>0</v>
      </c>
      <c r="AS153" s="450">
        <f>IF(IFERROR(HLOOKUP($B153,$F42:$FS42,1,FALSE),0)=0,0,1)*AS$62</f>
        <v>0</v>
      </c>
      <c r="AT153" s="450">
        <f>IF(IFERROR(HLOOKUP($B153,$F43:$FS43,1,FALSE),0)=0,0,1)*AT$62</f>
        <v>0</v>
      </c>
      <c r="AU153" s="450">
        <f>IF(IFERROR(HLOOKUP($B153,$F44:$FS44,1,FALSE),0)=0,0,1)*AU$62</f>
        <v>0</v>
      </c>
      <c r="AV153" s="450">
        <f>IF(IFERROR(HLOOKUP($B153,$F45:$FS45,1,FALSE),0)=0,0,1)*AV$62</f>
        <v>0</v>
      </c>
      <c r="AW153" s="450">
        <f>IF(IFERROR(HLOOKUP($B153,$F46:$FS46,1,FALSE),0)=0,0,1)*AW$62</f>
        <v>0</v>
      </c>
      <c r="AX153" s="450">
        <f>IF(IFERROR(HLOOKUP($B153,$F47:$FS47,1,FALSE),0)=0,0,1)*AX$62</f>
        <v>0</v>
      </c>
      <c r="AY153" s="450">
        <f>IF(IFERROR(HLOOKUP($B153,$F48:$FS48,1,FALSE),0)=0,0,1)*AY$62</f>
        <v>0</v>
      </c>
      <c r="AZ153" s="450">
        <f>IF(IFERROR(HLOOKUP($B153,$F49:$FS49,1,FALSE),0)=0,0,1)*AZ$62</f>
        <v>0</v>
      </c>
      <c r="BA153" s="450">
        <f>IF(IFERROR(HLOOKUP($B153,$F50:$FS50,1,FALSE),0)=0,0,1)*BA$62</f>
        <v>0</v>
      </c>
      <c r="BB153" s="450">
        <f>IF(IFERROR(HLOOKUP($B153,$F51:$FS51,1,FALSE),0)=0,0,1)*BB$62</f>
        <v>0</v>
      </c>
      <c r="BC153" s="450">
        <f>IF(IFERROR(HLOOKUP($B153,$F52:$FS52,1,FALSE),0)=0,0,1)*BC$62</f>
        <v>0</v>
      </c>
      <c r="BD153" s="450">
        <f>IF(IFERROR(HLOOKUP($B153,$F53:$FS53,1,FALSE),0)=0,0,1)*BD$62</f>
        <v>0</v>
      </c>
      <c r="BE153" s="450">
        <f>IF(IFERROR(HLOOKUP($B153,$F54:$FS54,1,FALSE),0)=0,0,1)*BE$62</f>
        <v>0</v>
      </c>
      <c r="BF153" s="450">
        <f>IF(IFERROR(HLOOKUP($B153,$F55:$FS55,1,FALSE),0)=0,0,1)*BF$62</f>
        <v>0</v>
      </c>
      <c r="BG153" s="450">
        <f>IF(IFERROR(HLOOKUP($B153,$F56:$FS56,1,FALSE),0)=0,0,1)*BG$62</f>
        <v>0</v>
      </c>
      <c r="BH153" s="450">
        <f>IF(IFERROR(HLOOKUP($B153,$F57:$FS57,1,FALSE),0)=0,0,1)*BH$62</f>
        <v>0</v>
      </c>
      <c r="BI153" s="450">
        <f>IF(IFERROR(HLOOKUP($B153,$F58:$FS58,1,FALSE),0)=0,0,1)*BI$62</f>
        <v>0</v>
      </c>
    </row>
    <row r="154" spans="1:61" ht="13">
      <c r="A154" s="609">
        <v>11</v>
      </c>
      <c r="B154" s="619" t="s">
        <v>729</v>
      </c>
      <c r="C154">
        <f t="shared" ca="1" si="0"/>
        <v>1.18</v>
      </c>
      <c r="D154">
        <f t="shared" si="1"/>
        <v>2</v>
      </c>
      <c r="E154" s="450">
        <f>IF(IFERROR(HLOOKUP($B154,$F2:$FS2,1,FALSE),0)=0,0,1)*E$62</f>
        <v>0</v>
      </c>
      <c r="F154" s="450">
        <f>IF(IFERROR(HLOOKUP($B154,$F3:$FS3,1,FALSE),0)=0,0,1)*F$62</f>
        <v>0.18</v>
      </c>
      <c r="G154" s="450">
        <f>IF(IFERROR(HLOOKUP($B154,$F4:$FS4,1,FALSE),0)=0,0,1)*G$62</f>
        <v>1</v>
      </c>
      <c r="H154" s="450">
        <f>IF(IFERROR(HLOOKUP($B154,$F5:$FS5,1,FALSE),0)=0,0,1)*H$62</f>
        <v>0</v>
      </c>
      <c r="I154" s="450">
        <f ca="1">IF(IFERROR(HLOOKUP($B154,$F6:$FS6,1,FALSE),0)=0,0,1)*I$62</f>
        <v>0</v>
      </c>
      <c r="J154" s="450">
        <f>IF(IFERROR(HLOOKUP($B154,$F7:$FS7,1,FALSE),0)=0,0,1)*J$62</f>
        <v>0</v>
      </c>
      <c r="K154" s="450">
        <f>IF(IFERROR(HLOOKUP($B154,$F8:$FS8,1,FALSE),0)=0,0,1)*K$62</f>
        <v>0</v>
      </c>
      <c r="L154" s="450">
        <f>IF(IFERROR(HLOOKUP($B154,$F9:$FS9,1,FALSE),0)=0,0,1)*L$62</f>
        <v>0</v>
      </c>
      <c r="M154" s="450">
        <f>IF(IFERROR(HLOOKUP($B154,$F10:$FS10,1,FALSE),0)=0,0,1)*M$62</f>
        <v>0</v>
      </c>
      <c r="N154" s="450">
        <f>IF(IFERROR(HLOOKUP($B154,$F11:$FS11,1,FALSE),0)=0,0,1)*N$62</f>
        <v>0</v>
      </c>
      <c r="O154" s="450">
        <f>IF(IFERROR(HLOOKUP($B154,$F12:$FS12,1,FALSE),0)=0,0,1)*O$62</f>
        <v>0</v>
      </c>
      <c r="P154" s="450">
        <f>IF(IFERROR(HLOOKUP($B154,$F13:$FS13,1,FALSE),0)=0,0,1)*P$62</f>
        <v>0</v>
      </c>
      <c r="Q154" s="450">
        <f>IF(IFERROR(HLOOKUP($B154,$F14:$FS14,1,FALSE),0)=0,0,1)*Q$62</f>
        <v>0</v>
      </c>
      <c r="R154" s="450">
        <f>IF(IFERROR(HLOOKUP($B154,$F15:$FS15,1,FALSE),0)=0,0,1)*R$62</f>
        <v>0</v>
      </c>
      <c r="S154" s="450">
        <f>IF(IFERROR(HLOOKUP($B154,$F16:$FS16,1,FALSE),0)=0,0,1)*S$62</f>
        <v>0</v>
      </c>
      <c r="T154" s="450">
        <f>IF(IFERROR(HLOOKUP($B154,$F17:$FS17,1,FALSE),0)=0,0,1)*T$62</f>
        <v>0</v>
      </c>
      <c r="U154" s="450">
        <f>IF(IFERROR(HLOOKUP($B154,$F18:$FS18,1,FALSE),0)=0,0,1)*U$62</f>
        <v>0</v>
      </c>
      <c r="V154" s="450">
        <f>IF(IFERROR(HLOOKUP($B154,$F19:$FS19,1,FALSE),0)=0,0,1)*V$62</f>
        <v>0</v>
      </c>
      <c r="W154" s="450">
        <f>IF(IFERROR(HLOOKUP($B154,$F20:$FS20,1,FALSE),0)=0,0,1)*W$62</f>
        <v>0</v>
      </c>
      <c r="X154" s="450">
        <f>IF(IFERROR(HLOOKUP($B154,$F21:$FS21,1,FALSE),0)=0,0,1)*X$62</f>
        <v>0</v>
      </c>
      <c r="Y154" s="450">
        <f>IF(IFERROR(HLOOKUP($B154,$F22:$FS22,1,FALSE),0)=0,0,1)*Y$62</f>
        <v>0</v>
      </c>
      <c r="Z154" s="450">
        <f>IF(IFERROR(HLOOKUP($B154,$F23:$FS23,1,FALSE),0)=0,0,1)*Z$62</f>
        <v>0</v>
      </c>
      <c r="AA154" s="450">
        <f>IF(IFERROR(HLOOKUP($B154,$F24:$FS24,1,FALSE),0)=0,0,1)*AA$62</f>
        <v>0</v>
      </c>
      <c r="AB154" s="450">
        <f>IF(IFERROR(HLOOKUP($B154,$F25:$FS25,1,FALSE),0)=0,0,1)*AB$62</f>
        <v>0</v>
      </c>
      <c r="AC154" s="450">
        <f>IF(IFERROR(HLOOKUP($B154,$F26:$FS26,1,FALSE),0)=0,0,1)*AC$62</f>
        <v>0</v>
      </c>
      <c r="AD154" s="450">
        <f>IF(IFERROR(HLOOKUP($B154,$F27:$FS27,1,FALSE),0)=0,0,1)*AD$62</f>
        <v>0</v>
      </c>
      <c r="AE154" s="450">
        <f>IF(IFERROR(HLOOKUP($B154,$F28:$FS28,1,FALSE),0)=0,0,1)*AE$62</f>
        <v>0</v>
      </c>
      <c r="AF154" s="450">
        <f>IF(IFERROR(HLOOKUP($B154,$F29:$FS29,1,FALSE),0)=0,0,1)*AF$62</f>
        <v>0</v>
      </c>
      <c r="AG154" s="450">
        <f>IF(IFERROR(HLOOKUP($B154,$F30:$FS30,1,FALSE),0)=0,0,1)*AG$62</f>
        <v>0</v>
      </c>
      <c r="AH154" s="450">
        <f>IF(IFERROR(HLOOKUP($B154,$F31:$FS31,1,FALSE),0)=0,0,1)*AH$62</f>
        <v>0</v>
      </c>
      <c r="AI154" s="450">
        <f>IF(IFERROR(HLOOKUP($B154,$F32:$FS32,1,FALSE),0)=0,0,1)*AI$62</f>
        <v>0</v>
      </c>
      <c r="AJ154" s="450">
        <f>IF(IFERROR(HLOOKUP($B154,$F33:$FS33,1,FALSE),0)=0,0,1)*AJ$62</f>
        <v>0</v>
      </c>
      <c r="AK154" s="450">
        <f>IF(IFERROR(HLOOKUP($B154,$F34:$FS34,1,FALSE),0)=0,0,1)*AK$62</f>
        <v>0</v>
      </c>
      <c r="AL154" s="450">
        <f>IF(IFERROR(HLOOKUP($B154,$F35:$FS35,1,FALSE),0)=0,0,1)*AL$62</f>
        <v>0</v>
      </c>
      <c r="AM154" s="450">
        <f>IF(IFERROR(HLOOKUP($B154,$F36:$FS36,1,FALSE),0)=0,0,1)*AM$62</f>
        <v>0</v>
      </c>
      <c r="AN154" s="450">
        <f>IF(IFERROR(HLOOKUP($B154,$F37:$FS37,1,FALSE),0)=0,0,1)*AN$62</f>
        <v>0</v>
      </c>
      <c r="AO154" s="450">
        <f>IF(IFERROR(HLOOKUP($B154,$F38:$FS38,1,FALSE),0)=0,0,1)*AO$62</f>
        <v>0</v>
      </c>
      <c r="AP154" s="450">
        <f>IF(IFERROR(HLOOKUP($B154,$F39:$FS39,1,FALSE),0)=0,0,1)*AP$62</f>
        <v>0</v>
      </c>
      <c r="AQ154" s="450">
        <f>IF(IFERROR(HLOOKUP($B154,$F40:$FS40,1,FALSE),0)=0,0,1)*AQ$62</f>
        <v>0</v>
      </c>
      <c r="AR154" s="450">
        <f>IF(IFERROR(HLOOKUP($B154,$F41:$FS41,1,FALSE),0)=0,0,1)*AR$62</f>
        <v>0</v>
      </c>
      <c r="AS154" s="450">
        <f>IF(IFERROR(HLOOKUP($B154,$F42:$FS42,1,FALSE),0)=0,0,1)*AS$62</f>
        <v>0</v>
      </c>
      <c r="AT154" s="450">
        <f>IF(IFERROR(HLOOKUP($B154,$F43:$FS43,1,FALSE),0)=0,0,1)*AT$62</f>
        <v>0</v>
      </c>
      <c r="AU154" s="450">
        <f>IF(IFERROR(HLOOKUP($B154,$F44:$FS44,1,FALSE),0)=0,0,1)*AU$62</f>
        <v>0</v>
      </c>
      <c r="AV154" s="450">
        <f>IF(IFERROR(HLOOKUP($B154,$F45:$FS45,1,FALSE),0)=0,0,1)*AV$62</f>
        <v>0</v>
      </c>
      <c r="AW154" s="450">
        <f>IF(IFERROR(HLOOKUP($B154,$F46:$FS46,1,FALSE),0)=0,0,1)*AW$62</f>
        <v>0</v>
      </c>
      <c r="AX154" s="450">
        <f>IF(IFERROR(HLOOKUP($B154,$F47:$FS47,1,FALSE),0)=0,0,1)*AX$62</f>
        <v>0</v>
      </c>
      <c r="AY154" s="450">
        <f>IF(IFERROR(HLOOKUP($B154,$F48:$FS48,1,FALSE),0)=0,0,1)*AY$62</f>
        <v>0</v>
      </c>
      <c r="AZ154" s="450">
        <f>IF(IFERROR(HLOOKUP($B154,$F49:$FS49,1,FALSE),0)=0,0,1)*AZ$62</f>
        <v>0</v>
      </c>
      <c r="BA154" s="450">
        <f>IF(IFERROR(HLOOKUP($B154,$F50:$FS50,1,FALSE),0)=0,0,1)*BA$62</f>
        <v>0</v>
      </c>
      <c r="BB154" s="450">
        <f>IF(IFERROR(HLOOKUP($B154,$F51:$FS51,1,FALSE),0)=0,0,1)*BB$62</f>
        <v>0</v>
      </c>
      <c r="BC154" s="450">
        <f>IF(IFERROR(HLOOKUP($B154,$F52:$FS52,1,FALSE),0)=0,0,1)*BC$62</f>
        <v>0</v>
      </c>
      <c r="BD154" s="450">
        <f>IF(IFERROR(HLOOKUP($B154,$F53:$FS53,1,FALSE),0)=0,0,1)*BD$62</f>
        <v>0</v>
      </c>
      <c r="BE154" s="450">
        <f>IF(IFERROR(HLOOKUP($B154,$F54:$FS54,1,FALSE),0)=0,0,1)*BE$62</f>
        <v>0</v>
      </c>
      <c r="BF154" s="450">
        <f>IF(IFERROR(HLOOKUP($B154,$F55:$FS55,1,FALSE),0)=0,0,1)*BF$62</f>
        <v>0</v>
      </c>
      <c r="BG154" s="450">
        <f>IF(IFERROR(HLOOKUP($B154,$F56:$FS56,1,FALSE),0)=0,0,1)*BG$62</f>
        <v>0</v>
      </c>
      <c r="BH154" s="450">
        <f>IF(IFERROR(HLOOKUP($B154,$F57:$FS57,1,FALSE),0)=0,0,1)*BH$62</f>
        <v>0</v>
      </c>
      <c r="BI154" s="450">
        <f>IF(IFERROR(HLOOKUP($B154,$F58:$FS58,1,FALSE),0)=0,0,1)*BI$62</f>
        <v>0</v>
      </c>
    </row>
    <row r="155" spans="1:61" ht="13">
      <c r="A155" s="609">
        <v>11</v>
      </c>
      <c r="B155" s="619" t="s">
        <v>730</v>
      </c>
      <c r="C155">
        <f t="shared" ca="1" si="0"/>
        <v>2.1799999999999997</v>
      </c>
      <c r="D155">
        <f t="shared" si="1"/>
        <v>4</v>
      </c>
      <c r="E155" s="450">
        <f>IF(IFERROR(HLOOKUP($B155,$F2:$FS2,1,FALSE),0)=0,0,1)*E$62</f>
        <v>0</v>
      </c>
      <c r="F155" s="450">
        <f>IF(IFERROR(HLOOKUP($B155,$F3:$FS3,1,FALSE),0)=0,0,1)*F$62</f>
        <v>0.18</v>
      </c>
      <c r="G155" s="450">
        <f>IF(IFERROR(HLOOKUP($B155,$F4:$FS4,1,FALSE),0)=0,0,1)*G$62</f>
        <v>1</v>
      </c>
      <c r="H155" s="450">
        <f>IF(IFERROR(HLOOKUP($B155,$F5:$FS5,1,FALSE),0)=0,0,1)*H$62</f>
        <v>0</v>
      </c>
      <c r="I155" s="450">
        <f ca="1">IF(IFERROR(HLOOKUP($B155,$F6:$FS6,1,FALSE),0)=0,0,1)*I$62</f>
        <v>0</v>
      </c>
      <c r="J155" s="450">
        <f>IF(IFERROR(HLOOKUP($B155,$F7:$FS7,1,FALSE),0)=0,0,1)*J$62</f>
        <v>0</v>
      </c>
      <c r="K155" s="450">
        <f>IF(IFERROR(HLOOKUP($B155,$F8:$FS8,1,FALSE),0)=0,0,1)*K$62</f>
        <v>0</v>
      </c>
      <c r="L155" s="450">
        <f>IF(IFERROR(HLOOKUP($B155,$F9:$FS9,1,FALSE),0)=0,0,1)*L$62</f>
        <v>0</v>
      </c>
      <c r="M155" s="450">
        <f>IF(IFERROR(HLOOKUP($B155,$F10:$FS10,1,FALSE),0)=0,0,1)*M$62</f>
        <v>0</v>
      </c>
      <c r="N155" s="450">
        <f>IF(IFERROR(HLOOKUP($B155,$F11:$FS11,1,FALSE),0)=0,0,1)*N$62</f>
        <v>0</v>
      </c>
      <c r="O155" s="450">
        <f>IF(IFERROR(HLOOKUP($B155,$F12:$FS12,1,FALSE),0)=0,0,1)*O$62</f>
        <v>0</v>
      </c>
      <c r="P155" s="450">
        <f>IF(IFERROR(HLOOKUP($B155,$F13:$FS13,1,FALSE),0)=0,0,1)*P$62</f>
        <v>0</v>
      </c>
      <c r="Q155" s="450">
        <f>IF(IFERROR(HLOOKUP($B155,$F14:$FS14,1,FALSE),0)=0,0,1)*Q$62</f>
        <v>0</v>
      </c>
      <c r="R155" s="450">
        <f>IF(IFERROR(HLOOKUP($B155,$F15:$FS15,1,FALSE),0)=0,0,1)*R$62</f>
        <v>0</v>
      </c>
      <c r="S155" s="450">
        <f>IF(IFERROR(HLOOKUP($B155,$F16:$FS16,1,FALSE),0)=0,0,1)*S$62</f>
        <v>0</v>
      </c>
      <c r="T155" s="450">
        <f>IF(IFERROR(HLOOKUP($B155,$F17:$FS17,1,FALSE),0)=0,0,1)*T$62</f>
        <v>0</v>
      </c>
      <c r="U155" s="450">
        <f>IF(IFERROR(HLOOKUP($B155,$F18:$FS18,1,FALSE),0)=0,0,1)*U$62</f>
        <v>0</v>
      </c>
      <c r="V155" s="450">
        <f>IF(IFERROR(HLOOKUP($B155,$F19:$FS19,1,FALSE),0)=0,0,1)*V$62</f>
        <v>0</v>
      </c>
      <c r="W155" s="450">
        <f>IF(IFERROR(HLOOKUP($B155,$F20:$FS20,1,FALSE),0)=0,0,1)*W$62</f>
        <v>0</v>
      </c>
      <c r="X155" s="450">
        <f>IF(IFERROR(HLOOKUP($B155,$F21:$FS21,1,FALSE),0)=0,0,1)*X$62</f>
        <v>0</v>
      </c>
      <c r="Y155" s="450">
        <f>IF(IFERROR(HLOOKUP($B155,$F22:$FS22,1,FALSE),0)=0,0,1)*Y$62</f>
        <v>0</v>
      </c>
      <c r="Z155" s="450">
        <f>IF(IFERROR(HLOOKUP($B155,$F23:$FS23,1,FALSE),0)=0,0,1)*Z$62</f>
        <v>0</v>
      </c>
      <c r="AA155" s="450">
        <f>IF(IFERROR(HLOOKUP($B155,$F24:$FS24,1,FALSE),0)=0,0,1)*AA$62</f>
        <v>0</v>
      </c>
      <c r="AB155" s="450">
        <f>IF(IFERROR(HLOOKUP($B155,$F25:$FS25,1,FALSE),0)=0,0,1)*AB$62</f>
        <v>0</v>
      </c>
      <c r="AC155" s="450">
        <f>IF(IFERROR(HLOOKUP($B155,$F26:$FS26,1,FALSE),0)=0,0,1)*AC$62</f>
        <v>0</v>
      </c>
      <c r="AD155" s="450">
        <f>IF(IFERROR(HLOOKUP($B155,$F27:$FS27,1,FALSE),0)=0,0,1)*AD$62</f>
        <v>0</v>
      </c>
      <c r="AE155" s="450">
        <f>IF(IFERROR(HLOOKUP($B155,$F28:$FS28,1,FALSE),0)=0,0,1)*AE$62</f>
        <v>0</v>
      </c>
      <c r="AF155" s="450">
        <f>IF(IFERROR(HLOOKUP($B155,$F29:$FS29,1,FALSE),0)=0,0,1)*AF$62</f>
        <v>0</v>
      </c>
      <c r="AG155" s="450">
        <f>IF(IFERROR(HLOOKUP($B155,$F30:$FS30,1,FALSE),0)=0,0,1)*AG$62</f>
        <v>0</v>
      </c>
      <c r="AH155" s="450">
        <f>IF(IFERROR(HLOOKUP($B155,$F31:$FS31,1,FALSE),0)=0,0,1)*AH$62</f>
        <v>0</v>
      </c>
      <c r="AI155" s="450">
        <f>IF(IFERROR(HLOOKUP($B155,$F32:$FS32,1,FALSE),0)=0,0,1)*AI$62</f>
        <v>0</v>
      </c>
      <c r="AJ155" s="450">
        <f>IF(IFERROR(HLOOKUP($B155,$F33:$FS33,1,FALSE),0)=0,0,1)*AJ$62</f>
        <v>0</v>
      </c>
      <c r="AK155" s="450">
        <f>IF(IFERROR(HLOOKUP($B155,$F34:$FS34,1,FALSE),0)=0,0,1)*AK$62</f>
        <v>0</v>
      </c>
      <c r="AL155" s="450">
        <f>IF(IFERROR(HLOOKUP($B155,$F35:$FS35,1,FALSE),0)=0,0,1)*AL$62</f>
        <v>0</v>
      </c>
      <c r="AM155" s="450">
        <f>IF(IFERROR(HLOOKUP($B155,$F36:$FS36,1,FALSE),0)=0,0,1)*AM$62</f>
        <v>0</v>
      </c>
      <c r="AN155" s="450">
        <f>IF(IFERROR(HLOOKUP($B155,$F37:$FS37,1,FALSE),0)=0,0,1)*AN$62</f>
        <v>0</v>
      </c>
      <c r="AO155" s="450">
        <f>IF(IFERROR(HLOOKUP($B155,$F38:$FS38,1,FALSE),0)=0,0,1)*AO$62</f>
        <v>0</v>
      </c>
      <c r="AP155" s="450">
        <f>IF(IFERROR(HLOOKUP($B155,$F39:$FS39,1,FALSE),0)=0,0,1)*AP$62</f>
        <v>0</v>
      </c>
      <c r="AQ155" s="450">
        <f>IF(IFERROR(HLOOKUP($B155,$F40:$FS40,1,FALSE),0)=0,0,1)*AQ$62</f>
        <v>0</v>
      </c>
      <c r="AR155" s="450">
        <f>IF(IFERROR(HLOOKUP($B155,$F41:$FS41,1,FALSE),0)=0,0,1)*AR$62</f>
        <v>0</v>
      </c>
      <c r="AS155" s="450">
        <f>IF(IFERROR(HLOOKUP($B155,$F42:$FS42,1,FALSE),0)=0,0,1)*AS$62</f>
        <v>0</v>
      </c>
      <c r="AT155" s="450">
        <f>IF(IFERROR(HLOOKUP($B155,$F43:$FS43,1,FALSE),0)=0,0,1)*AT$62</f>
        <v>0</v>
      </c>
      <c r="AU155" s="450">
        <f>IF(IFERROR(HLOOKUP($B155,$F44:$FS44,1,FALSE),0)=0,0,1)*AU$62</f>
        <v>0</v>
      </c>
      <c r="AV155" s="450">
        <f>IF(IFERROR(HLOOKUP($B155,$F45:$FS45,1,FALSE),0)=0,0,1)*AV$62</f>
        <v>1</v>
      </c>
      <c r="AW155" s="450">
        <f>IF(IFERROR(HLOOKUP($B155,$F46:$FS46,1,FALSE),0)=0,0,1)*AW$62</f>
        <v>0</v>
      </c>
      <c r="AX155" s="450">
        <f>IF(IFERROR(HLOOKUP($B155,$F47:$FS47,1,FALSE),0)=0,0,1)*AX$62</f>
        <v>0</v>
      </c>
      <c r="AY155" s="450">
        <f>IF(IFERROR(HLOOKUP($B155,$F48:$FS48,1,FALSE),0)=0,0,1)*AY$62</f>
        <v>0</v>
      </c>
      <c r="AZ155" s="450">
        <f>IF(IFERROR(HLOOKUP($B155,$F49:$FS49,1,FALSE),0)=0,0,1)*AZ$62</f>
        <v>0</v>
      </c>
      <c r="BA155" s="450">
        <f>IF(IFERROR(HLOOKUP($B155,$F50:$FS50,1,FALSE),0)=0,0,1)*BA$62</f>
        <v>0</v>
      </c>
      <c r="BB155" s="450">
        <f>IF(IFERROR(HLOOKUP($B155,$F51:$FS51,1,FALSE),0)=0,0,1)*BB$62</f>
        <v>0</v>
      </c>
      <c r="BC155" s="450">
        <f>IF(IFERROR(HLOOKUP($B155,$F52:$FS52,1,FALSE),0)=0,0,1)*BC$62</f>
        <v>0</v>
      </c>
      <c r="BD155" s="450">
        <f>IF(IFERROR(HLOOKUP($B155,$F53:$FS53,1,FALSE),0)=0,0,1)*BD$62</f>
        <v>0</v>
      </c>
      <c r="BE155" s="450">
        <f>IF(IFERROR(HLOOKUP($B155,$F54:$FS54,1,FALSE),0)=0,0,1)*BE$62</f>
        <v>0</v>
      </c>
      <c r="BF155" s="450">
        <f>IF(IFERROR(HLOOKUP($B155,$F55:$FS55,1,FALSE),0)=0,0,1)*BF$62</f>
        <v>0</v>
      </c>
      <c r="BG155" s="450">
        <f>IF(IFERROR(HLOOKUP($B155,$F56:$FS56,1,FALSE),0)=0,0,1)*BG$62</f>
        <v>0</v>
      </c>
      <c r="BH155" s="450">
        <f>IF(IFERROR(HLOOKUP($B155,$F57:$FS57,1,FALSE),0)=0,0,1)*BH$62</f>
        <v>0</v>
      </c>
      <c r="BI155" s="450">
        <f>IF(IFERROR(HLOOKUP($B155,$F58:$FS58,1,FALSE),0)=0,0,1)*BI$62</f>
        <v>0</v>
      </c>
    </row>
    <row r="156" spans="1:61" ht="13">
      <c r="A156" s="609">
        <v>11</v>
      </c>
      <c r="B156" s="619" t="s">
        <v>731</v>
      </c>
      <c r="C156">
        <f t="shared" ca="1" si="0"/>
        <v>3.1799999999999997</v>
      </c>
      <c r="D156">
        <f t="shared" si="1"/>
        <v>4</v>
      </c>
      <c r="E156" s="450">
        <f>IF(IFERROR(HLOOKUP($B156,$F2:$FS2,1,FALSE),0)=0,0,1)*E$62</f>
        <v>0</v>
      </c>
      <c r="F156" s="450">
        <f>IF(IFERROR(HLOOKUP($B156,$F3:$FS3,1,FALSE),0)=0,0,1)*F$62</f>
        <v>0.18</v>
      </c>
      <c r="G156" s="450">
        <f>IF(IFERROR(HLOOKUP($B156,$F4:$FS4,1,FALSE),0)=0,0,1)*G$62</f>
        <v>1</v>
      </c>
      <c r="H156" s="450">
        <f>IF(IFERROR(HLOOKUP($B156,$F5:$FS5,1,FALSE),0)=0,0,1)*H$62</f>
        <v>0</v>
      </c>
      <c r="I156" s="450">
        <f ca="1">IF(IFERROR(HLOOKUP($B156,$F6:$FS6,1,FALSE),0)=0,0,1)*I$62</f>
        <v>0</v>
      </c>
      <c r="J156" s="450">
        <f>IF(IFERROR(HLOOKUP($B156,$F7:$FS7,1,FALSE),0)=0,0,1)*J$62</f>
        <v>1</v>
      </c>
      <c r="K156" s="450">
        <f>IF(IFERROR(HLOOKUP($B156,$F8:$FS8,1,FALSE),0)=0,0,1)*K$62</f>
        <v>0</v>
      </c>
      <c r="L156" s="450">
        <f>IF(IFERROR(HLOOKUP($B156,$F9:$FS9,1,FALSE),0)=0,0,1)*L$62</f>
        <v>0</v>
      </c>
      <c r="M156" s="450">
        <f>IF(IFERROR(HLOOKUP($B156,$F10:$FS10,1,FALSE),0)=0,0,1)*M$62</f>
        <v>0</v>
      </c>
      <c r="N156" s="450">
        <f>IF(IFERROR(HLOOKUP($B156,$F11:$FS11,1,FALSE),0)=0,0,1)*N$62</f>
        <v>0</v>
      </c>
      <c r="O156" s="450">
        <f>IF(IFERROR(HLOOKUP($B156,$F12:$FS12,1,FALSE),0)=0,0,1)*O$62</f>
        <v>0</v>
      </c>
      <c r="P156" s="450">
        <f>IF(IFERROR(HLOOKUP($B156,$F13:$FS13,1,FALSE),0)=0,0,1)*P$62</f>
        <v>0</v>
      </c>
      <c r="Q156" s="450">
        <f>IF(IFERROR(HLOOKUP($B156,$F14:$FS14,1,FALSE),0)=0,0,1)*Q$62</f>
        <v>0</v>
      </c>
      <c r="R156" s="450">
        <f>IF(IFERROR(HLOOKUP($B156,$F15:$FS15,1,FALSE),0)=0,0,1)*R$62</f>
        <v>0</v>
      </c>
      <c r="S156" s="450">
        <f>IF(IFERROR(HLOOKUP($B156,$F16:$FS16,1,FALSE),0)=0,0,1)*S$62</f>
        <v>0</v>
      </c>
      <c r="T156" s="450">
        <f>IF(IFERROR(HLOOKUP($B156,$F17:$FS17,1,FALSE),0)=0,0,1)*T$62</f>
        <v>0</v>
      </c>
      <c r="U156" s="450">
        <f>IF(IFERROR(HLOOKUP($B156,$F18:$FS18,1,FALSE),0)=0,0,1)*U$62</f>
        <v>0</v>
      </c>
      <c r="V156" s="450">
        <f>IF(IFERROR(HLOOKUP($B156,$F19:$FS19,1,FALSE),0)=0,0,1)*V$62</f>
        <v>0</v>
      </c>
      <c r="W156" s="450">
        <f>IF(IFERROR(HLOOKUP($B156,$F20:$FS20,1,FALSE),0)=0,0,1)*W$62</f>
        <v>0</v>
      </c>
      <c r="X156" s="450">
        <f>IF(IFERROR(HLOOKUP($B156,$F21:$FS21,1,FALSE),0)=0,0,1)*X$62</f>
        <v>0</v>
      </c>
      <c r="Y156" s="450">
        <f>IF(IFERROR(HLOOKUP($B156,$F22:$FS22,1,FALSE),0)=0,0,1)*Y$62</f>
        <v>0</v>
      </c>
      <c r="Z156" s="450">
        <f>IF(IFERROR(HLOOKUP($B156,$F23:$FS23,1,FALSE),0)=0,0,1)*Z$62</f>
        <v>0</v>
      </c>
      <c r="AA156" s="450">
        <f>IF(IFERROR(HLOOKUP($B156,$F24:$FS24,1,FALSE),0)=0,0,1)*AA$62</f>
        <v>0</v>
      </c>
      <c r="AB156" s="450">
        <f>IF(IFERROR(HLOOKUP($B156,$F25:$FS25,1,FALSE),0)=0,0,1)*AB$62</f>
        <v>0</v>
      </c>
      <c r="AC156" s="450">
        <f>IF(IFERROR(HLOOKUP($B156,$F26:$FS26,1,FALSE),0)=0,0,1)*AC$62</f>
        <v>0</v>
      </c>
      <c r="AD156" s="450">
        <f>IF(IFERROR(HLOOKUP($B156,$F27:$FS27,1,FALSE),0)=0,0,1)*AD$62</f>
        <v>0</v>
      </c>
      <c r="AE156" s="450">
        <f>IF(IFERROR(HLOOKUP($B156,$F28:$FS28,1,FALSE),0)=0,0,1)*AE$62</f>
        <v>0</v>
      </c>
      <c r="AF156" s="450">
        <f>IF(IFERROR(HLOOKUP($B156,$F29:$FS29,1,FALSE),0)=0,0,1)*AF$62</f>
        <v>0</v>
      </c>
      <c r="AG156" s="450">
        <f>IF(IFERROR(HLOOKUP($B156,$F30:$FS30,1,FALSE),0)=0,0,1)*AG$62</f>
        <v>0</v>
      </c>
      <c r="AH156" s="450">
        <f>IF(IFERROR(HLOOKUP($B156,$F31:$FS31,1,FALSE),0)=0,0,1)*AH$62</f>
        <v>0</v>
      </c>
      <c r="AI156" s="450">
        <f>IF(IFERROR(HLOOKUP($B156,$F32:$FS32,1,FALSE),0)=0,0,1)*AI$62</f>
        <v>0</v>
      </c>
      <c r="AJ156" s="450">
        <f>IF(IFERROR(HLOOKUP($B156,$F33:$FS33,1,FALSE),0)=0,0,1)*AJ$62</f>
        <v>0</v>
      </c>
      <c r="AK156" s="450">
        <f>IF(IFERROR(HLOOKUP($B156,$F34:$FS34,1,FALSE),0)=0,0,1)*AK$62</f>
        <v>0</v>
      </c>
      <c r="AL156" s="450">
        <f>IF(IFERROR(HLOOKUP($B156,$F35:$FS35,1,FALSE),0)=0,0,1)*AL$62</f>
        <v>0</v>
      </c>
      <c r="AM156" s="450">
        <f>IF(IFERROR(HLOOKUP($B156,$F36:$FS36,1,FALSE),0)=0,0,1)*AM$62</f>
        <v>0</v>
      </c>
      <c r="AN156" s="450">
        <f>IF(IFERROR(HLOOKUP($B156,$F37:$FS37,1,FALSE),0)=0,0,1)*AN$62</f>
        <v>0</v>
      </c>
      <c r="AO156" s="450">
        <f>IF(IFERROR(HLOOKUP($B156,$F38:$FS38,1,FALSE),0)=0,0,1)*AO$62</f>
        <v>0</v>
      </c>
      <c r="AP156" s="450">
        <f>IF(IFERROR(HLOOKUP($B156,$F39:$FS39,1,FALSE),0)=0,0,1)*AP$62</f>
        <v>0</v>
      </c>
      <c r="AQ156" s="450">
        <f>IF(IFERROR(HLOOKUP($B156,$F40:$FS40,1,FALSE),0)=0,0,1)*AQ$62</f>
        <v>0</v>
      </c>
      <c r="AR156" s="450">
        <f>IF(IFERROR(HLOOKUP($B156,$F41:$FS41,1,FALSE),0)=0,0,1)*AR$62</f>
        <v>0</v>
      </c>
      <c r="AS156" s="450">
        <f>IF(IFERROR(HLOOKUP($B156,$F42:$FS42,1,FALSE),0)=0,0,1)*AS$62</f>
        <v>0</v>
      </c>
      <c r="AT156" s="450">
        <f>IF(IFERROR(HLOOKUP($B156,$F43:$FS43,1,FALSE),0)=0,0,1)*AT$62</f>
        <v>0</v>
      </c>
      <c r="AU156" s="450">
        <f>IF(IFERROR(HLOOKUP($B156,$F44:$FS44,1,FALSE),0)=0,0,1)*AU$62</f>
        <v>0</v>
      </c>
      <c r="AV156" s="450">
        <f>IF(IFERROR(HLOOKUP($B156,$F45:$FS45,1,FALSE),0)=0,0,1)*AV$62</f>
        <v>0</v>
      </c>
      <c r="AW156" s="450">
        <f>IF(IFERROR(HLOOKUP($B156,$F46:$FS46,1,FALSE),0)=0,0,1)*AW$62</f>
        <v>0</v>
      </c>
      <c r="AX156" s="450">
        <f>IF(IFERROR(HLOOKUP($B156,$F47:$FS47,1,FALSE),0)=0,0,1)*AX$62</f>
        <v>0</v>
      </c>
      <c r="AY156" s="450">
        <f>IF(IFERROR(HLOOKUP($B156,$F48:$FS48,1,FALSE),0)=0,0,1)*AY$62</f>
        <v>0</v>
      </c>
      <c r="AZ156" s="450">
        <f>IF(IFERROR(HLOOKUP($B156,$F49:$FS49,1,FALSE),0)=0,0,1)*AZ$62</f>
        <v>0</v>
      </c>
      <c r="BA156" s="450">
        <f>IF(IFERROR(HLOOKUP($B156,$F50:$FS50,1,FALSE),0)=0,0,1)*BA$62</f>
        <v>0</v>
      </c>
      <c r="BB156" s="450">
        <f>IF(IFERROR(HLOOKUP($B156,$F51:$FS51,1,FALSE),0)=0,0,1)*BB$62</f>
        <v>0</v>
      </c>
      <c r="BC156" s="450">
        <f>IF(IFERROR(HLOOKUP($B156,$F52:$FS52,1,FALSE),0)=0,0,1)*BC$62</f>
        <v>0</v>
      </c>
      <c r="BD156" s="450">
        <f>IF(IFERROR(HLOOKUP($B156,$F53:$FS53,1,FALSE),0)=0,0,1)*BD$62</f>
        <v>0</v>
      </c>
      <c r="BE156" s="450">
        <f>IF(IFERROR(HLOOKUP($B156,$F54:$FS54,1,FALSE),0)=0,0,1)*BE$62</f>
        <v>1</v>
      </c>
      <c r="BF156" s="450">
        <f>IF(IFERROR(HLOOKUP($B156,$F55:$FS55,1,FALSE),0)=0,0,1)*BF$62</f>
        <v>0</v>
      </c>
      <c r="BG156" s="450">
        <f>IF(IFERROR(HLOOKUP($B156,$F56:$FS56,1,FALSE),0)=0,0,1)*BG$62</f>
        <v>0</v>
      </c>
      <c r="BH156" s="450">
        <f>IF(IFERROR(HLOOKUP($B156,$F57:$FS57,1,FALSE),0)=0,0,1)*BH$62</f>
        <v>0</v>
      </c>
      <c r="BI156" s="450">
        <f>IF(IFERROR(HLOOKUP($B156,$F58:$FS58,1,FALSE),0)=0,0,1)*BI$62</f>
        <v>0</v>
      </c>
    </row>
    <row r="157" spans="1:61" ht="13">
      <c r="A157" s="609">
        <v>11</v>
      </c>
      <c r="B157" s="619" t="s">
        <v>732</v>
      </c>
      <c r="C157">
        <f t="shared" ca="1" si="0"/>
        <v>1.18</v>
      </c>
      <c r="D157">
        <f t="shared" si="1"/>
        <v>2</v>
      </c>
      <c r="E157" s="450">
        <f>IF(IFERROR(HLOOKUP($B157,$F2:$FS2,1,FALSE),0)=0,0,1)*E$62</f>
        <v>0</v>
      </c>
      <c r="F157" s="450">
        <f>IF(IFERROR(HLOOKUP($B157,$F3:$FS3,1,FALSE),0)=0,0,1)*F$62</f>
        <v>0.18</v>
      </c>
      <c r="G157" s="450">
        <f>IF(IFERROR(HLOOKUP($B157,$F4:$FS4,1,FALSE),0)=0,0,1)*G$62</f>
        <v>1</v>
      </c>
      <c r="H157" s="450">
        <f>IF(IFERROR(HLOOKUP($B157,$F5:$FS5,1,FALSE),0)=0,0,1)*H$62</f>
        <v>0</v>
      </c>
      <c r="I157" s="450">
        <f ca="1">IF(IFERROR(HLOOKUP($B157,$F6:$FS6,1,FALSE),0)=0,0,1)*I$62</f>
        <v>0</v>
      </c>
      <c r="J157" s="450">
        <f>IF(IFERROR(HLOOKUP($B157,$F7:$FS7,1,FALSE),0)=0,0,1)*J$62</f>
        <v>0</v>
      </c>
      <c r="K157" s="450">
        <f>IF(IFERROR(HLOOKUP($B157,$F8:$FS8,1,FALSE),0)=0,0,1)*K$62</f>
        <v>0</v>
      </c>
      <c r="L157" s="450">
        <f>IF(IFERROR(HLOOKUP($B157,$F9:$FS9,1,FALSE),0)=0,0,1)*L$62</f>
        <v>0</v>
      </c>
      <c r="M157" s="450">
        <f>IF(IFERROR(HLOOKUP($B157,$F10:$FS10,1,FALSE),0)=0,0,1)*M$62</f>
        <v>0</v>
      </c>
      <c r="N157" s="450">
        <f>IF(IFERROR(HLOOKUP($B157,$F11:$FS11,1,FALSE),0)=0,0,1)*N$62</f>
        <v>0</v>
      </c>
      <c r="O157" s="450">
        <f>IF(IFERROR(HLOOKUP($B157,$F12:$FS12,1,FALSE),0)=0,0,1)*O$62</f>
        <v>0</v>
      </c>
      <c r="P157" s="450">
        <f>IF(IFERROR(HLOOKUP($B157,$F13:$FS13,1,FALSE),0)=0,0,1)*P$62</f>
        <v>0</v>
      </c>
      <c r="Q157" s="450">
        <f>IF(IFERROR(HLOOKUP($B157,$F14:$FS14,1,FALSE),0)=0,0,1)*Q$62</f>
        <v>0</v>
      </c>
      <c r="R157" s="450">
        <f>IF(IFERROR(HLOOKUP($B157,$F15:$FS15,1,FALSE),0)=0,0,1)*R$62</f>
        <v>0</v>
      </c>
      <c r="S157" s="450">
        <f>IF(IFERROR(HLOOKUP($B157,$F16:$FS16,1,FALSE),0)=0,0,1)*S$62</f>
        <v>0</v>
      </c>
      <c r="T157" s="450">
        <f>IF(IFERROR(HLOOKUP($B157,$F17:$FS17,1,FALSE),0)=0,0,1)*T$62</f>
        <v>0</v>
      </c>
      <c r="U157" s="450">
        <f>IF(IFERROR(HLOOKUP($B157,$F18:$FS18,1,FALSE),0)=0,0,1)*U$62</f>
        <v>0</v>
      </c>
      <c r="V157" s="450">
        <f>IF(IFERROR(HLOOKUP($B157,$F19:$FS19,1,FALSE),0)=0,0,1)*V$62</f>
        <v>0</v>
      </c>
      <c r="W157" s="450">
        <f>IF(IFERROR(HLOOKUP($B157,$F20:$FS20,1,FALSE),0)=0,0,1)*W$62</f>
        <v>0</v>
      </c>
      <c r="X157" s="450">
        <f>IF(IFERROR(HLOOKUP($B157,$F21:$FS21,1,FALSE),0)=0,0,1)*X$62</f>
        <v>0</v>
      </c>
      <c r="Y157" s="450">
        <f>IF(IFERROR(HLOOKUP($B157,$F22:$FS22,1,FALSE),0)=0,0,1)*Y$62</f>
        <v>0</v>
      </c>
      <c r="Z157" s="450">
        <f>IF(IFERROR(HLOOKUP($B157,$F23:$FS23,1,FALSE),0)=0,0,1)*Z$62</f>
        <v>0</v>
      </c>
      <c r="AA157" s="450">
        <f>IF(IFERROR(HLOOKUP($B157,$F24:$FS24,1,FALSE),0)=0,0,1)*AA$62</f>
        <v>0</v>
      </c>
      <c r="AB157" s="450">
        <f>IF(IFERROR(HLOOKUP($B157,$F25:$FS25,1,FALSE),0)=0,0,1)*AB$62</f>
        <v>0</v>
      </c>
      <c r="AC157" s="450">
        <f>IF(IFERROR(HLOOKUP($B157,$F26:$FS26,1,FALSE),0)=0,0,1)*AC$62</f>
        <v>0</v>
      </c>
      <c r="AD157" s="450">
        <f>IF(IFERROR(HLOOKUP($B157,$F27:$FS27,1,FALSE),0)=0,0,1)*AD$62</f>
        <v>0</v>
      </c>
      <c r="AE157" s="450">
        <f>IF(IFERROR(HLOOKUP($B157,$F28:$FS28,1,FALSE),0)=0,0,1)*AE$62</f>
        <v>0</v>
      </c>
      <c r="AF157" s="450">
        <f>IF(IFERROR(HLOOKUP($B157,$F29:$FS29,1,FALSE),0)=0,0,1)*AF$62</f>
        <v>0</v>
      </c>
      <c r="AG157" s="450">
        <f>IF(IFERROR(HLOOKUP($B157,$F30:$FS30,1,FALSE),0)=0,0,1)*AG$62</f>
        <v>0</v>
      </c>
      <c r="AH157" s="450">
        <f>IF(IFERROR(HLOOKUP($B157,$F31:$FS31,1,FALSE),0)=0,0,1)*AH$62</f>
        <v>0</v>
      </c>
      <c r="AI157" s="450">
        <f>IF(IFERROR(HLOOKUP($B157,$F32:$FS32,1,FALSE),0)=0,0,1)*AI$62</f>
        <v>0</v>
      </c>
      <c r="AJ157" s="450">
        <f>IF(IFERROR(HLOOKUP($B157,$F33:$FS33,1,FALSE),0)=0,0,1)*AJ$62</f>
        <v>0</v>
      </c>
      <c r="AK157" s="450">
        <f>IF(IFERROR(HLOOKUP($B157,$F34:$FS34,1,FALSE),0)=0,0,1)*AK$62</f>
        <v>0</v>
      </c>
      <c r="AL157" s="450">
        <f>IF(IFERROR(HLOOKUP($B157,$F35:$FS35,1,FALSE),0)=0,0,1)*AL$62</f>
        <v>0</v>
      </c>
      <c r="AM157" s="450">
        <f>IF(IFERROR(HLOOKUP($B157,$F36:$FS36,1,FALSE),0)=0,0,1)*AM$62</f>
        <v>0</v>
      </c>
      <c r="AN157" s="450">
        <f>IF(IFERROR(HLOOKUP($B157,$F37:$FS37,1,FALSE),0)=0,0,1)*AN$62</f>
        <v>0</v>
      </c>
      <c r="AO157" s="450">
        <f>IF(IFERROR(HLOOKUP($B157,$F38:$FS38,1,FALSE),0)=0,0,1)*AO$62</f>
        <v>0</v>
      </c>
      <c r="AP157" s="450">
        <f>IF(IFERROR(HLOOKUP($B157,$F39:$FS39,1,FALSE),0)=0,0,1)*AP$62</f>
        <v>0</v>
      </c>
      <c r="AQ157" s="450">
        <f>IF(IFERROR(HLOOKUP($B157,$F40:$FS40,1,FALSE),0)=0,0,1)*AQ$62</f>
        <v>0</v>
      </c>
      <c r="AR157" s="450">
        <f>IF(IFERROR(HLOOKUP($B157,$F41:$FS41,1,FALSE),0)=0,0,1)*AR$62</f>
        <v>0</v>
      </c>
      <c r="AS157" s="450">
        <f>IF(IFERROR(HLOOKUP($B157,$F42:$FS42,1,FALSE),0)=0,0,1)*AS$62</f>
        <v>0</v>
      </c>
      <c r="AT157" s="450">
        <f>IF(IFERROR(HLOOKUP($B157,$F43:$FS43,1,FALSE),0)=0,0,1)*AT$62</f>
        <v>0</v>
      </c>
      <c r="AU157" s="450">
        <f>IF(IFERROR(HLOOKUP($B157,$F44:$FS44,1,FALSE),0)=0,0,1)*AU$62</f>
        <v>0</v>
      </c>
      <c r="AV157" s="450">
        <f>IF(IFERROR(HLOOKUP($B157,$F45:$FS45,1,FALSE),0)=0,0,1)*AV$62</f>
        <v>0</v>
      </c>
      <c r="AW157" s="450">
        <f>IF(IFERROR(HLOOKUP($B157,$F46:$FS46,1,FALSE),0)=0,0,1)*AW$62</f>
        <v>0</v>
      </c>
      <c r="AX157" s="450">
        <f>IF(IFERROR(HLOOKUP($B157,$F47:$FS47,1,FALSE),0)=0,0,1)*AX$62</f>
        <v>0</v>
      </c>
      <c r="AY157" s="450">
        <f>IF(IFERROR(HLOOKUP($B157,$F48:$FS48,1,FALSE),0)=0,0,1)*AY$62</f>
        <v>0</v>
      </c>
      <c r="AZ157" s="450">
        <f>IF(IFERROR(HLOOKUP($B157,$F49:$FS49,1,FALSE),0)=0,0,1)*AZ$62</f>
        <v>0</v>
      </c>
      <c r="BA157" s="450">
        <f>IF(IFERROR(HLOOKUP($B157,$F50:$FS50,1,FALSE),0)=0,0,1)*BA$62</f>
        <v>0</v>
      </c>
      <c r="BB157" s="450">
        <f>IF(IFERROR(HLOOKUP($B157,$F51:$FS51,1,FALSE),0)=0,0,1)*BB$62</f>
        <v>0</v>
      </c>
      <c r="BC157" s="450">
        <f>IF(IFERROR(HLOOKUP($B157,$F52:$FS52,1,FALSE),0)=0,0,1)*BC$62</f>
        <v>0</v>
      </c>
      <c r="BD157" s="450">
        <f>IF(IFERROR(HLOOKUP($B157,$F53:$FS53,1,FALSE),0)=0,0,1)*BD$62</f>
        <v>0</v>
      </c>
      <c r="BE157" s="450">
        <f>IF(IFERROR(HLOOKUP($B157,$F54:$FS54,1,FALSE),0)=0,0,1)*BE$62</f>
        <v>0</v>
      </c>
      <c r="BF157" s="450">
        <f>IF(IFERROR(HLOOKUP($B157,$F55:$FS55,1,FALSE),0)=0,0,1)*BF$62</f>
        <v>0</v>
      </c>
      <c r="BG157" s="450">
        <f>IF(IFERROR(HLOOKUP($B157,$F56:$FS56,1,FALSE),0)=0,0,1)*BG$62</f>
        <v>0</v>
      </c>
      <c r="BH157" s="450">
        <f>IF(IFERROR(HLOOKUP($B157,$F57:$FS57,1,FALSE),0)=0,0,1)*BH$62</f>
        <v>0</v>
      </c>
      <c r="BI157" s="450">
        <f>IF(IFERROR(HLOOKUP($B157,$F58:$FS58,1,FALSE),0)=0,0,1)*BI$62</f>
        <v>0</v>
      </c>
    </row>
    <row r="158" spans="1:61" ht="13">
      <c r="A158" s="609">
        <v>11</v>
      </c>
      <c r="B158" s="619" t="s">
        <v>733</v>
      </c>
      <c r="C158">
        <f t="shared" ca="1" si="0"/>
        <v>1.18</v>
      </c>
      <c r="D158">
        <f t="shared" si="1"/>
        <v>2</v>
      </c>
      <c r="E158" s="450">
        <f>IF(IFERROR(HLOOKUP($B158,$F2:$FS2,1,FALSE),0)=0,0,1)*E$62</f>
        <v>0</v>
      </c>
      <c r="F158" s="450">
        <f>IF(IFERROR(HLOOKUP($B158,$F3:$FS3,1,FALSE),0)=0,0,1)*F$62</f>
        <v>0.18</v>
      </c>
      <c r="G158" s="450">
        <f>IF(IFERROR(HLOOKUP($B158,$F4:$FS4,1,FALSE),0)=0,0,1)*G$62</f>
        <v>1</v>
      </c>
      <c r="H158" s="450">
        <f>IF(IFERROR(HLOOKUP($B158,$F5:$FS5,1,FALSE),0)=0,0,1)*H$62</f>
        <v>0</v>
      </c>
      <c r="I158" s="450">
        <f ca="1">IF(IFERROR(HLOOKUP($B158,$F6:$FS6,1,FALSE),0)=0,0,1)*I$62</f>
        <v>0</v>
      </c>
      <c r="J158" s="450">
        <f>IF(IFERROR(HLOOKUP($B158,$F7:$FS7,1,FALSE),0)=0,0,1)*J$62</f>
        <v>0</v>
      </c>
      <c r="K158" s="450">
        <f>IF(IFERROR(HLOOKUP($B158,$F8:$FS8,1,FALSE),0)=0,0,1)*K$62</f>
        <v>0</v>
      </c>
      <c r="L158" s="450">
        <f>IF(IFERROR(HLOOKUP($B158,$F9:$FS9,1,FALSE),0)=0,0,1)*L$62</f>
        <v>0</v>
      </c>
      <c r="M158" s="450">
        <f>IF(IFERROR(HLOOKUP($B158,$F10:$FS10,1,FALSE),0)=0,0,1)*M$62</f>
        <v>0</v>
      </c>
      <c r="N158" s="450">
        <f>IF(IFERROR(HLOOKUP($B158,$F11:$FS11,1,FALSE),0)=0,0,1)*N$62</f>
        <v>0</v>
      </c>
      <c r="O158" s="450">
        <f>IF(IFERROR(HLOOKUP($B158,$F12:$FS12,1,FALSE),0)=0,0,1)*O$62</f>
        <v>0</v>
      </c>
      <c r="P158" s="450">
        <f>IF(IFERROR(HLOOKUP($B158,$F13:$FS13,1,FALSE),0)=0,0,1)*P$62</f>
        <v>0</v>
      </c>
      <c r="Q158" s="450">
        <f>IF(IFERROR(HLOOKUP($B158,$F14:$FS14,1,FALSE),0)=0,0,1)*Q$62</f>
        <v>0</v>
      </c>
      <c r="R158" s="450">
        <f>IF(IFERROR(HLOOKUP($B158,$F15:$FS15,1,FALSE),0)=0,0,1)*R$62</f>
        <v>0</v>
      </c>
      <c r="S158" s="450">
        <f>IF(IFERROR(HLOOKUP($B158,$F16:$FS16,1,FALSE),0)=0,0,1)*S$62</f>
        <v>0</v>
      </c>
      <c r="T158" s="450">
        <f>IF(IFERROR(HLOOKUP($B158,$F17:$FS17,1,FALSE),0)=0,0,1)*T$62</f>
        <v>0</v>
      </c>
      <c r="U158" s="450">
        <f>IF(IFERROR(HLOOKUP($B158,$F18:$FS18,1,FALSE),0)=0,0,1)*U$62</f>
        <v>0</v>
      </c>
      <c r="V158" s="450">
        <f>IF(IFERROR(HLOOKUP($B158,$F19:$FS19,1,FALSE),0)=0,0,1)*V$62</f>
        <v>0</v>
      </c>
      <c r="W158" s="450">
        <f>IF(IFERROR(HLOOKUP($B158,$F20:$FS20,1,FALSE),0)=0,0,1)*W$62</f>
        <v>0</v>
      </c>
      <c r="X158" s="450">
        <f>IF(IFERROR(HLOOKUP($B158,$F21:$FS21,1,FALSE),0)=0,0,1)*X$62</f>
        <v>0</v>
      </c>
      <c r="Y158" s="450">
        <f>IF(IFERROR(HLOOKUP($B158,$F22:$FS22,1,FALSE),0)=0,0,1)*Y$62</f>
        <v>0</v>
      </c>
      <c r="Z158" s="450">
        <f>IF(IFERROR(HLOOKUP($B158,$F23:$FS23,1,FALSE),0)=0,0,1)*Z$62</f>
        <v>0</v>
      </c>
      <c r="AA158" s="450">
        <f>IF(IFERROR(HLOOKUP($B158,$F24:$FS24,1,FALSE),0)=0,0,1)*AA$62</f>
        <v>0</v>
      </c>
      <c r="AB158" s="450">
        <f>IF(IFERROR(HLOOKUP($B158,$F25:$FS25,1,FALSE),0)=0,0,1)*AB$62</f>
        <v>0</v>
      </c>
      <c r="AC158" s="450">
        <f>IF(IFERROR(HLOOKUP($B158,$F26:$FS26,1,FALSE),0)=0,0,1)*AC$62</f>
        <v>0</v>
      </c>
      <c r="AD158" s="450">
        <f>IF(IFERROR(HLOOKUP($B158,$F27:$FS27,1,FALSE),0)=0,0,1)*AD$62</f>
        <v>0</v>
      </c>
      <c r="AE158" s="450">
        <f>IF(IFERROR(HLOOKUP($B158,$F28:$FS28,1,FALSE),0)=0,0,1)*AE$62</f>
        <v>0</v>
      </c>
      <c r="AF158" s="450">
        <f>IF(IFERROR(HLOOKUP($B158,$F29:$FS29,1,FALSE),0)=0,0,1)*AF$62</f>
        <v>0</v>
      </c>
      <c r="AG158" s="450">
        <f>IF(IFERROR(HLOOKUP($B158,$F30:$FS30,1,FALSE),0)=0,0,1)*AG$62</f>
        <v>0</v>
      </c>
      <c r="AH158" s="450">
        <f>IF(IFERROR(HLOOKUP($B158,$F31:$FS31,1,FALSE),0)=0,0,1)*AH$62</f>
        <v>0</v>
      </c>
      <c r="AI158" s="450">
        <f>IF(IFERROR(HLOOKUP($B158,$F32:$FS32,1,FALSE),0)=0,0,1)*AI$62</f>
        <v>0</v>
      </c>
      <c r="AJ158" s="450">
        <f>IF(IFERROR(HLOOKUP($B158,$F33:$FS33,1,FALSE),0)=0,0,1)*AJ$62</f>
        <v>0</v>
      </c>
      <c r="AK158" s="450">
        <f>IF(IFERROR(HLOOKUP($B158,$F34:$FS34,1,FALSE),0)=0,0,1)*AK$62</f>
        <v>0</v>
      </c>
      <c r="AL158" s="450">
        <f>IF(IFERROR(HLOOKUP($B158,$F35:$FS35,1,FALSE),0)=0,0,1)*AL$62</f>
        <v>0</v>
      </c>
      <c r="AM158" s="450">
        <f>IF(IFERROR(HLOOKUP($B158,$F36:$FS36,1,FALSE),0)=0,0,1)*AM$62</f>
        <v>0</v>
      </c>
      <c r="AN158" s="450">
        <f>IF(IFERROR(HLOOKUP($B158,$F37:$FS37,1,FALSE),0)=0,0,1)*AN$62</f>
        <v>0</v>
      </c>
      <c r="AO158" s="450">
        <f>IF(IFERROR(HLOOKUP($B158,$F38:$FS38,1,FALSE),0)=0,0,1)*AO$62</f>
        <v>0</v>
      </c>
      <c r="AP158" s="450">
        <f>IF(IFERROR(HLOOKUP($B158,$F39:$FS39,1,FALSE),0)=0,0,1)*AP$62</f>
        <v>0</v>
      </c>
      <c r="AQ158" s="450">
        <f>IF(IFERROR(HLOOKUP($B158,$F40:$FS40,1,FALSE),0)=0,0,1)*AQ$62</f>
        <v>0</v>
      </c>
      <c r="AR158" s="450">
        <f>IF(IFERROR(HLOOKUP($B158,$F41:$FS41,1,FALSE),0)=0,0,1)*AR$62</f>
        <v>0</v>
      </c>
      <c r="AS158" s="450">
        <f>IF(IFERROR(HLOOKUP($B158,$F42:$FS42,1,FALSE),0)=0,0,1)*AS$62</f>
        <v>0</v>
      </c>
      <c r="AT158" s="450">
        <f>IF(IFERROR(HLOOKUP($B158,$F43:$FS43,1,FALSE),0)=0,0,1)*AT$62</f>
        <v>0</v>
      </c>
      <c r="AU158" s="450">
        <f>IF(IFERROR(HLOOKUP($B158,$F44:$FS44,1,FALSE),0)=0,0,1)*AU$62</f>
        <v>0</v>
      </c>
      <c r="AV158" s="450">
        <f>IF(IFERROR(HLOOKUP($B158,$F45:$FS45,1,FALSE),0)=0,0,1)*AV$62</f>
        <v>0</v>
      </c>
      <c r="AW158" s="450">
        <f>IF(IFERROR(HLOOKUP($B158,$F46:$FS46,1,FALSE),0)=0,0,1)*AW$62</f>
        <v>0</v>
      </c>
      <c r="AX158" s="450">
        <f>IF(IFERROR(HLOOKUP($B158,$F47:$FS47,1,FALSE),0)=0,0,1)*AX$62</f>
        <v>0</v>
      </c>
      <c r="AY158" s="450">
        <f>IF(IFERROR(HLOOKUP($B158,$F48:$FS48,1,FALSE),0)=0,0,1)*AY$62</f>
        <v>0</v>
      </c>
      <c r="AZ158" s="450">
        <f>IF(IFERROR(HLOOKUP($B158,$F49:$FS49,1,FALSE),0)=0,0,1)*AZ$62</f>
        <v>0</v>
      </c>
      <c r="BA158" s="450">
        <f>IF(IFERROR(HLOOKUP($B158,$F50:$FS50,1,FALSE),0)=0,0,1)*BA$62</f>
        <v>0</v>
      </c>
      <c r="BB158" s="450">
        <f>IF(IFERROR(HLOOKUP($B158,$F51:$FS51,1,FALSE),0)=0,0,1)*BB$62</f>
        <v>0</v>
      </c>
      <c r="BC158" s="450">
        <f>IF(IFERROR(HLOOKUP($B158,$F52:$FS52,1,FALSE),0)=0,0,1)*BC$62</f>
        <v>0</v>
      </c>
      <c r="BD158" s="450">
        <f>IF(IFERROR(HLOOKUP($B158,$F53:$FS53,1,FALSE),0)=0,0,1)*BD$62</f>
        <v>0</v>
      </c>
      <c r="BE158" s="450">
        <f>IF(IFERROR(HLOOKUP($B158,$F54:$FS54,1,FALSE),0)=0,0,1)*BE$62</f>
        <v>0</v>
      </c>
      <c r="BF158" s="450">
        <f>IF(IFERROR(HLOOKUP($B158,$F55:$FS55,1,FALSE),0)=0,0,1)*BF$62</f>
        <v>0</v>
      </c>
      <c r="BG158" s="450">
        <f>IF(IFERROR(HLOOKUP($B158,$F56:$FS56,1,FALSE),0)=0,0,1)*BG$62</f>
        <v>0</v>
      </c>
      <c r="BH158" s="450">
        <f>IF(IFERROR(HLOOKUP($B158,$F57:$FS57,1,FALSE),0)=0,0,1)*BH$62</f>
        <v>0</v>
      </c>
      <c r="BI158" s="450">
        <f>IF(IFERROR(HLOOKUP($B158,$F58:$FS58,1,FALSE),0)=0,0,1)*BI$62</f>
        <v>0</v>
      </c>
    </row>
    <row r="159" spans="1:61" ht="13">
      <c r="A159" s="609">
        <v>11</v>
      </c>
      <c r="B159" s="619" t="s">
        <v>734</v>
      </c>
      <c r="C159">
        <f t="shared" ca="1" si="0"/>
        <v>1.18</v>
      </c>
      <c r="D159">
        <f t="shared" si="1"/>
        <v>2</v>
      </c>
      <c r="E159" s="450">
        <f>IF(IFERROR(HLOOKUP($B159,$F2:$FS2,1,FALSE),0)=0,0,1)*E$62</f>
        <v>0</v>
      </c>
      <c r="F159" s="450">
        <f>IF(IFERROR(HLOOKUP($B159,$F3:$FS3,1,FALSE),0)=0,0,1)*F$62</f>
        <v>0.18</v>
      </c>
      <c r="G159" s="450">
        <f>IF(IFERROR(HLOOKUP($B159,$F4:$FS4,1,FALSE),0)=0,0,1)*G$62</f>
        <v>1</v>
      </c>
      <c r="H159" s="450">
        <f>IF(IFERROR(HLOOKUP($B159,$F5:$FS5,1,FALSE),0)=0,0,1)*H$62</f>
        <v>0</v>
      </c>
      <c r="I159" s="450">
        <f ca="1">IF(IFERROR(HLOOKUP($B159,$F6:$FS6,1,FALSE),0)=0,0,1)*I$62</f>
        <v>0</v>
      </c>
      <c r="J159" s="450">
        <f>IF(IFERROR(HLOOKUP($B159,$F7:$FS7,1,FALSE),0)=0,0,1)*J$62</f>
        <v>0</v>
      </c>
      <c r="K159" s="450">
        <f>IF(IFERROR(HLOOKUP($B159,$F8:$FS8,1,FALSE),0)=0,0,1)*K$62</f>
        <v>0</v>
      </c>
      <c r="L159" s="450">
        <f>IF(IFERROR(HLOOKUP($B159,$F9:$FS9,1,FALSE),0)=0,0,1)*L$62</f>
        <v>0</v>
      </c>
      <c r="M159" s="450">
        <f>IF(IFERROR(HLOOKUP($B159,$F10:$FS10,1,FALSE),0)=0,0,1)*M$62</f>
        <v>0</v>
      </c>
      <c r="N159" s="450">
        <f>IF(IFERROR(HLOOKUP($B159,$F11:$FS11,1,FALSE),0)=0,0,1)*N$62</f>
        <v>0</v>
      </c>
      <c r="O159" s="450">
        <f>IF(IFERROR(HLOOKUP($B159,$F12:$FS12,1,FALSE),0)=0,0,1)*O$62</f>
        <v>0</v>
      </c>
      <c r="P159" s="450">
        <f>IF(IFERROR(HLOOKUP($B159,$F13:$FS13,1,FALSE),0)=0,0,1)*P$62</f>
        <v>0</v>
      </c>
      <c r="Q159" s="450">
        <f>IF(IFERROR(HLOOKUP($B159,$F14:$FS14,1,FALSE),0)=0,0,1)*Q$62</f>
        <v>0</v>
      </c>
      <c r="R159" s="450">
        <f>IF(IFERROR(HLOOKUP($B159,$F15:$FS15,1,FALSE),0)=0,0,1)*R$62</f>
        <v>0</v>
      </c>
      <c r="S159" s="450">
        <f>IF(IFERROR(HLOOKUP($B159,$F16:$FS16,1,FALSE),0)=0,0,1)*S$62</f>
        <v>0</v>
      </c>
      <c r="T159" s="450">
        <f>IF(IFERROR(HLOOKUP($B159,$F17:$FS17,1,FALSE),0)=0,0,1)*T$62</f>
        <v>0</v>
      </c>
      <c r="U159" s="450">
        <f>IF(IFERROR(HLOOKUP($B159,$F18:$FS18,1,FALSE),0)=0,0,1)*U$62</f>
        <v>0</v>
      </c>
      <c r="V159" s="450">
        <f>IF(IFERROR(HLOOKUP($B159,$F19:$FS19,1,FALSE),0)=0,0,1)*V$62</f>
        <v>0</v>
      </c>
      <c r="W159" s="450">
        <f>IF(IFERROR(HLOOKUP($B159,$F20:$FS20,1,FALSE),0)=0,0,1)*W$62</f>
        <v>0</v>
      </c>
      <c r="X159" s="450">
        <f>IF(IFERROR(HLOOKUP($B159,$F21:$FS21,1,FALSE),0)=0,0,1)*X$62</f>
        <v>0</v>
      </c>
      <c r="Y159" s="450">
        <f>IF(IFERROR(HLOOKUP($B159,$F22:$FS22,1,FALSE),0)=0,0,1)*Y$62</f>
        <v>0</v>
      </c>
      <c r="Z159" s="450">
        <f>IF(IFERROR(HLOOKUP($B159,$F23:$FS23,1,FALSE),0)=0,0,1)*Z$62</f>
        <v>0</v>
      </c>
      <c r="AA159" s="450">
        <f>IF(IFERROR(HLOOKUP($B159,$F24:$FS24,1,FALSE),0)=0,0,1)*AA$62</f>
        <v>0</v>
      </c>
      <c r="AB159" s="450">
        <f>IF(IFERROR(HLOOKUP($B159,$F25:$FS25,1,FALSE),0)=0,0,1)*AB$62</f>
        <v>0</v>
      </c>
      <c r="AC159" s="450">
        <f>IF(IFERROR(HLOOKUP($B159,$F26:$FS26,1,FALSE),0)=0,0,1)*AC$62</f>
        <v>0</v>
      </c>
      <c r="AD159" s="450">
        <f>IF(IFERROR(HLOOKUP($B159,$F27:$FS27,1,FALSE),0)=0,0,1)*AD$62</f>
        <v>0</v>
      </c>
      <c r="AE159" s="450">
        <f>IF(IFERROR(HLOOKUP($B159,$F28:$FS28,1,FALSE),0)=0,0,1)*AE$62</f>
        <v>0</v>
      </c>
      <c r="AF159" s="450">
        <f>IF(IFERROR(HLOOKUP($B159,$F29:$FS29,1,FALSE),0)=0,0,1)*AF$62</f>
        <v>0</v>
      </c>
      <c r="AG159" s="450">
        <f>IF(IFERROR(HLOOKUP($B159,$F30:$FS30,1,FALSE),0)=0,0,1)*AG$62</f>
        <v>0</v>
      </c>
      <c r="AH159" s="450">
        <f>IF(IFERROR(HLOOKUP($B159,$F31:$FS31,1,FALSE),0)=0,0,1)*AH$62</f>
        <v>0</v>
      </c>
      <c r="AI159" s="450">
        <f>IF(IFERROR(HLOOKUP($B159,$F32:$FS32,1,FALSE),0)=0,0,1)*AI$62</f>
        <v>0</v>
      </c>
      <c r="AJ159" s="450">
        <f>IF(IFERROR(HLOOKUP($B159,$F33:$FS33,1,FALSE),0)=0,0,1)*AJ$62</f>
        <v>0</v>
      </c>
      <c r="AK159" s="450">
        <f>IF(IFERROR(HLOOKUP($B159,$F34:$FS34,1,FALSE),0)=0,0,1)*AK$62</f>
        <v>0</v>
      </c>
      <c r="AL159" s="450">
        <f>IF(IFERROR(HLOOKUP($B159,$F35:$FS35,1,FALSE),0)=0,0,1)*AL$62</f>
        <v>0</v>
      </c>
      <c r="AM159" s="450">
        <f>IF(IFERROR(HLOOKUP($B159,$F36:$FS36,1,FALSE),0)=0,0,1)*AM$62</f>
        <v>0</v>
      </c>
      <c r="AN159" s="450">
        <f>IF(IFERROR(HLOOKUP($B159,$F37:$FS37,1,FALSE),0)=0,0,1)*AN$62</f>
        <v>0</v>
      </c>
      <c r="AO159" s="450">
        <f>IF(IFERROR(HLOOKUP($B159,$F38:$FS38,1,FALSE),0)=0,0,1)*AO$62</f>
        <v>0</v>
      </c>
      <c r="AP159" s="450">
        <f>IF(IFERROR(HLOOKUP($B159,$F39:$FS39,1,FALSE),0)=0,0,1)*AP$62</f>
        <v>0</v>
      </c>
      <c r="AQ159" s="450">
        <f>IF(IFERROR(HLOOKUP($B159,$F40:$FS40,1,FALSE),0)=0,0,1)*AQ$62</f>
        <v>0</v>
      </c>
      <c r="AR159" s="450">
        <f>IF(IFERROR(HLOOKUP($B159,$F41:$FS41,1,FALSE),0)=0,0,1)*AR$62</f>
        <v>0</v>
      </c>
      <c r="AS159" s="450">
        <f>IF(IFERROR(HLOOKUP($B159,$F42:$FS42,1,FALSE),0)=0,0,1)*AS$62</f>
        <v>0</v>
      </c>
      <c r="AT159" s="450">
        <f>IF(IFERROR(HLOOKUP($B159,$F43:$FS43,1,FALSE),0)=0,0,1)*AT$62</f>
        <v>0</v>
      </c>
      <c r="AU159" s="450">
        <f>IF(IFERROR(HLOOKUP($B159,$F44:$FS44,1,FALSE),0)=0,0,1)*AU$62</f>
        <v>0</v>
      </c>
      <c r="AV159" s="450">
        <f>IF(IFERROR(HLOOKUP($B159,$F45:$FS45,1,FALSE),0)=0,0,1)*AV$62</f>
        <v>0</v>
      </c>
      <c r="AW159" s="450">
        <f>IF(IFERROR(HLOOKUP($B159,$F46:$FS46,1,FALSE),0)=0,0,1)*AW$62</f>
        <v>0</v>
      </c>
      <c r="AX159" s="450">
        <f>IF(IFERROR(HLOOKUP($B159,$F47:$FS47,1,FALSE),0)=0,0,1)*AX$62</f>
        <v>0</v>
      </c>
      <c r="AY159" s="450">
        <f>IF(IFERROR(HLOOKUP($B159,$F48:$FS48,1,FALSE),0)=0,0,1)*AY$62</f>
        <v>0</v>
      </c>
      <c r="AZ159" s="450">
        <f>IF(IFERROR(HLOOKUP($B159,$F49:$FS49,1,FALSE),0)=0,0,1)*AZ$62</f>
        <v>0</v>
      </c>
      <c r="BA159" s="450">
        <f>IF(IFERROR(HLOOKUP($B159,$F50:$FS50,1,FALSE),0)=0,0,1)*BA$62</f>
        <v>0</v>
      </c>
      <c r="BB159" s="450">
        <f>IF(IFERROR(HLOOKUP($B159,$F51:$FS51,1,FALSE),0)=0,0,1)*BB$62</f>
        <v>0</v>
      </c>
      <c r="BC159" s="450">
        <f>IF(IFERROR(HLOOKUP($B159,$F52:$FS52,1,FALSE),0)=0,0,1)*BC$62</f>
        <v>0</v>
      </c>
      <c r="BD159" s="450">
        <f>IF(IFERROR(HLOOKUP($B159,$F53:$FS53,1,FALSE),0)=0,0,1)*BD$62</f>
        <v>0</v>
      </c>
      <c r="BE159" s="450">
        <f>IF(IFERROR(HLOOKUP($B159,$F54:$FS54,1,FALSE),0)=0,0,1)*BE$62</f>
        <v>0</v>
      </c>
      <c r="BF159" s="450">
        <f>IF(IFERROR(HLOOKUP($B159,$F55:$FS55,1,FALSE),0)=0,0,1)*BF$62</f>
        <v>0</v>
      </c>
      <c r="BG159" s="450">
        <f>IF(IFERROR(HLOOKUP($B159,$F56:$FS56,1,FALSE),0)=0,0,1)*BG$62</f>
        <v>0</v>
      </c>
      <c r="BH159" s="450">
        <f>IF(IFERROR(HLOOKUP($B159,$F57:$FS57,1,FALSE),0)=0,0,1)*BH$62</f>
        <v>0</v>
      </c>
      <c r="BI159" s="450">
        <f>IF(IFERROR(HLOOKUP($B159,$F58:$FS58,1,FALSE),0)=0,0,1)*BI$62</f>
        <v>0</v>
      </c>
    </row>
    <row r="160" spans="1:61" ht="13">
      <c r="A160" s="609">
        <v>11</v>
      </c>
      <c r="B160" s="619" t="s">
        <v>735</v>
      </c>
      <c r="C160">
        <f t="shared" ca="1" si="0"/>
        <v>1.18</v>
      </c>
      <c r="D160">
        <f t="shared" si="1"/>
        <v>2</v>
      </c>
      <c r="E160" s="450">
        <f>IF(IFERROR(HLOOKUP($B160,$F2:$FS2,1,FALSE),0)=0,0,1)*E$62</f>
        <v>0</v>
      </c>
      <c r="F160" s="450">
        <f>IF(IFERROR(HLOOKUP($B160,$F3:$FS3,1,FALSE),0)=0,0,1)*F$62</f>
        <v>0.18</v>
      </c>
      <c r="G160" s="450">
        <f>IF(IFERROR(HLOOKUP($B160,$F4:$FS4,1,FALSE),0)=0,0,1)*G$62</f>
        <v>1</v>
      </c>
      <c r="H160" s="450">
        <f>IF(IFERROR(HLOOKUP($B160,$F5:$FS5,1,FALSE),0)=0,0,1)*H$62</f>
        <v>0</v>
      </c>
      <c r="I160" s="450">
        <f ca="1">IF(IFERROR(HLOOKUP($B160,$F6:$FS6,1,FALSE),0)=0,0,1)*I$62</f>
        <v>0</v>
      </c>
      <c r="J160" s="450">
        <f>IF(IFERROR(HLOOKUP($B160,$F7:$FS7,1,FALSE),0)=0,0,1)*J$62</f>
        <v>0</v>
      </c>
      <c r="K160" s="450">
        <f>IF(IFERROR(HLOOKUP($B160,$F8:$FS8,1,FALSE),0)=0,0,1)*K$62</f>
        <v>0</v>
      </c>
      <c r="L160" s="450">
        <f>IF(IFERROR(HLOOKUP($B160,$F9:$FS9,1,FALSE),0)=0,0,1)*L$62</f>
        <v>0</v>
      </c>
      <c r="M160" s="450">
        <f>IF(IFERROR(HLOOKUP($B160,$F10:$FS10,1,FALSE),0)=0,0,1)*M$62</f>
        <v>0</v>
      </c>
      <c r="N160" s="450">
        <f>IF(IFERROR(HLOOKUP($B160,$F11:$FS11,1,FALSE),0)=0,0,1)*N$62</f>
        <v>0</v>
      </c>
      <c r="O160" s="450">
        <f>IF(IFERROR(HLOOKUP($B160,$F12:$FS12,1,FALSE),0)=0,0,1)*O$62</f>
        <v>0</v>
      </c>
      <c r="P160" s="450">
        <f>IF(IFERROR(HLOOKUP($B160,$F13:$FS13,1,FALSE),0)=0,0,1)*P$62</f>
        <v>0</v>
      </c>
      <c r="Q160" s="450">
        <f>IF(IFERROR(HLOOKUP($B160,$F14:$FS14,1,FALSE),0)=0,0,1)*Q$62</f>
        <v>0</v>
      </c>
      <c r="R160" s="450">
        <f>IF(IFERROR(HLOOKUP($B160,$F15:$FS15,1,FALSE),0)=0,0,1)*R$62</f>
        <v>0</v>
      </c>
      <c r="S160" s="450">
        <f>IF(IFERROR(HLOOKUP($B160,$F16:$FS16,1,FALSE),0)=0,0,1)*S$62</f>
        <v>0</v>
      </c>
      <c r="T160" s="450">
        <f>IF(IFERROR(HLOOKUP($B160,$F17:$FS17,1,FALSE),0)=0,0,1)*T$62</f>
        <v>0</v>
      </c>
      <c r="U160" s="450">
        <f>IF(IFERROR(HLOOKUP($B160,$F18:$FS18,1,FALSE),0)=0,0,1)*U$62</f>
        <v>0</v>
      </c>
      <c r="V160" s="450">
        <f>IF(IFERROR(HLOOKUP($B160,$F19:$FS19,1,FALSE),0)=0,0,1)*V$62</f>
        <v>0</v>
      </c>
      <c r="W160" s="450">
        <f>IF(IFERROR(HLOOKUP($B160,$F20:$FS20,1,FALSE),0)=0,0,1)*W$62</f>
        <v>0</v>
      </c>
      <c r="X160" s="450">
        <f>IF(IFERROR(HLOOKUP($B160,$F21:$FS21,1,FALSE),0)=0,0,1)*X$62</f>
        <v>0</v>
      </c>
      <c r="Y160" s="450">
        <f>IF(IFERROR(HLOOKUP($B160,$F22:$FS22,1,FALSE),0)=0,0,1)*Y$62</f>
        <v>0</v>
      </c>
      <c r="Z160" s="450">
        <f>IF(IFERROR(HLOOKUP($B160,$F23:$FS23,1,FALSE),0)=0,0,1)*Z$62</f>
        <v>0</v>
      </c>
      <c r="AA160" s="450">
        <f>IF(IFERROR(HLOOKUP($B160,$F24:$FS24,1,FALSE),0)=0,0,1)*AA$62</f>
        <v>0</v>
      </c>
      <c r="AB160" s="450">
        <f>IF(IFERROR(HLOOKUP($B160,$F25:$FS25,1,FALSE),0)=0,0,1)*AB$62</f>
        <v>0</v>
      </c>
      <c r="AC160" s="450">
        <f>IF(IFERROR(HLOOKUP($B160,$F26:$FS26,1,FALSE),0)=0,0,1)*AC$62</f>
        <v>0</v>
      </c>
      <c r="AD160" s="450">
        <f>IF(IFERROR(HLOOKUP($B160,$F27:$FS27,1,FALSE),0)=0,0,1)*AD$62</f>
        <v>0</v>
      </c>
      <c r="AE160" s="450">
        <f>IF(IFERROR(HLOOKUP($B160,$F28:$FS28,1,FALSE),0)=0,0,1)*AE$62</f>
        <v>0</v>
      </c>
      <c r="AF160" s="450">
        <f>IF(IFERROR(HLOOKUP($B160,$F29:$FS29,1,FALSE),0)=0,0,1)*AF$62</f>
        <v>0</v>
      </c>
      <c r="AG160" s="450">
        <f>IF(IFERROR(HLOOKUP($B160,$F30:$FS30,1,FALSE),0)=0,0,1)*AG$62</f>
        <v>0</v>
      </c>
      <c r="AH160" s="450">
        <f>IF(IFERROR(HLOOKUP($B160,$F31:$FS31,1,FALSE),0)=0,0,1)*AH$62</f>
        <v>0</v>
      </c>
      <c r="AI160" s="450">
        <f>IF(IFERROR(HLOOKUP($B160,$F32:$FS32,1,FALSE),0)=0,0,1)*AI$62</f>
        <v>0</v>
      </c>
      <c r="AJ160" s="450">
        <f>IF(IFERROR(HLOOKUP($B160,$F33:$FS33,1,FALSE),0)=0,0,1)*AJ$62</f>
        <v>0</v>
      </c>
      <c r="AK160" s="450">
        <f>IF(IFERROR(HLOOKUP($B160,$F34:$FS34,1,FALSE),0)=0,0,1)*AK$62</f>
        <v>0</v>
      </c>
      <c r="AL160" s="450">
        <f>IF(IFERROR(HLOOKUP($B160,$F35:$FS35,1,FALSE),0)=0,0,1)*AL$62</f>
        <v>0</v>
      </c>
      <c r="AM160" s="450">
        <f>IF(IFERROR(HLOOKUP($B160,$F36:$FS36,1,FALSE),0)=0,0,1)*AM$62</f>
        <v>0</v>
      </c>
      <c r="AN160" s="450">
        <f>IF(IFERROR(HLOOKUP($B160,$F37:$FS37,1,FALSE),0)=0,0,1)*AN$62</f>
        <v>0</v>
      </c>
      <c r="AO160" s="450">
        <f>IF(IFERROR(HLOOKUP($B160,$F38:$FS38,1,FALSE),0)=0,0,1)*AO$62</f>
        <v>0</v>
      </c>
      <c r="AP160" s="450">
        <f>IF(IFERROR(HLOOKUP($B160,$F39:$FS39,1,FALSE),0)=0,0,1)*AP$62</f>
        <v>0</v>
      </c>
      <c r="AQ160" s="450">
        <f>IF(IFERROR(HLOOKUP($B160,$F40:$FS40,1,FALSE),0)=0,0,1)*AQ$62</f>
        <v>0</v>
      </c>
      <c r="AR160" s="450">
        <f>IF(IFERROR(HLOOKUP($B160,$F41:$FS41,1,FALSE),0)=0,0,1)*AR$62</f>
        <v>0</v>
      </c>
      <c r="AS160" s="450">
        <f>IF(IFERROR(HLOOKUP($B160,$F42:$FS42,1,FALSE),0)=0,0,1)*AS$62</f>
        <v>0</v>
      </c>
      <c r="AT160" s="450">
        <f>IF(IFERROR(HLOOKUP($B160,$F43:$FS43,1,FALSE),0)=0,0,1)*AT$62</f>
        <v>0</v>
      </c>
      <c r="AU160" s="450">
        <f>IF(IFERROR(HLOOKUP($B160,$F44:$FS44,1,FALSE),0)=0,0,1)*AU$62</f>
        <v>0</v>
      </c>
      <c r="AV160" s="450">
        <f>IF(IFERROR(HLOOKUP($B160,$F45:$FS45,1,FALSE),0)=0,0,1)*AV$62</f>
        <v>0</v>
      </c>
      <c r="AW160" s="450">
        <f>IF(IFERROR(HLOOKUP($B160,$F46:$FS46,1,FALSE),0)=0,0,1)*AW$62</f>
        <v>0</v>
      </c>
      <c r="AX160" s="450">
        <f>IF(IFERROR(HLOOKUP($B160,$F47:$FS47,1,FALSE),0)=0,0,1)*AX$62</f>
        <v>0</v>
      </c>
      <c r="AY160" s="450">
        <f>IF(IFERROR(HLOOKUP($B160,$F48:$FS48,1,FALSE),0)=0,0,1)*AY$62</f>
        <v>0</v>
      </c>
      <c r="AZ160" s="450">
        <f>IF(IFERROR(HLOOKUP($B160,$F49:$FS49,1,FALSE),0)=0,0,1)*AZ$62</f>
        <v>0</v>
      </c>
      <c r="BA160" s="450">
        <f>IF(IFERROR(HLOOKUP($B160,$F50:$FS50,1,FALSE),0)=0,0,1)*BA$62</f>
        <v>0</v>
      </c>
      <c r="BB160" s="450">
        <f>IF(IFERROR(HLOOKUP($B160,$F51:$FS51,1,FALSE),0)=0,0,1)*BB$62</f>
        <v>0</v>
      </c>
      <c r="BC160" s="450">
        <f>IF(IFERROR(HLOOKUP($B160,$F52:$FS52,1,FALSE),0)=0,0,1)*BC$62</f>
        <v>0</v>
      </c>
      <c r="BD160" s="450">
        <f>IF(IFERROR(HLOOKUP($B160,$F53:$FS53,1,FALSE),0)=0,0,1)*BD$62</f>
        <v>0</v>
      </c>
      <c r="BE160" s="450">
        <f>IF(IFERROR(HLOOKUP($B160,$F54:$FS54,1,FALSE),0)=0,0,1)*BE$62</f>
        <v>0</v>
      </c>
      <c r="BF160" s="450">
        <f>IF(IFERROR(HLOOKUP($B160,$F55:$FS55,1,FALSE),0)=0,0,1)*BF$62</f>
        <v>0</v>
      </c>
      <c r="BG160" s="450">
        <f>IF(IFERROR(HLOOKUP($B160,$F56:$FS56,1,FALSE),0)=0,0,1)*BG$62</f>
        <v>0</v>
      </c>
      <c r="BH160" s="450">
        <f>IF(IFERROR(HLOOKUP($B160,$F57:$FS57,1,FALSE),0)=0,0,1)*BH$62</f>
        <v>0</v>
      </c>
      <c r="BI160" s="450">
        <f>IF(IFERROR(HLOOKUP($B160,$F58:$FS58,1,FALSE),0)=0,0,1)*BI$62</f>
        <v>0</v>
      </c>
    </row>
    <row r="161" spans="1:61" ht="13">
      <c r="A161" s="609">
        <v>11</v>
      </c>
      <c r="B161" s="619" t="s">
        <v>736</v>
      </c>
      <c r="C161">
        <f t="shared" ca="1" si="0"/>
        <v>1.18</v>
      </c>
      <c r="D161">
        <f t="shared" si="1"/>
        <v>2</v>
      </c>
      <c r="E161" s="450">
        <f>IF(IFERROR(HLOOKUP($B161,$F2:$FS2,1,FALSE),0)=0,0,1)*E$62</f>
        <v>0</v>
      </c>
      <c r="F161" s="450">
        <f>IF(IFERROR(HLOOKUP($B161,$F3:$FS3,1,FALSE),0)=0,0,1)*F$62</f>
        <v>0.18</v>
      </c>
      <c r="G161" s="450">
        <f>IF(IFERROR(HLOOKUP($B161,$F4:$FS4,1,FALSE),0)=0,0,1)*G$62</f>
        <v>1</v>
      </c>
      <c r="H161" s="450">
        <f>IF(IFERROR(HLOOKUP($B161,$F5:$FS5,1,FALSE),0)=0,0,1)*H$62</f>
        <v>0</v>
      </c>
      <c r="I161" s="450">
        <f ca="1">IF(IFERROR(HLOOKUP($B161,$F6:$FS6,1,FALSE),0)=0,0,1)*I$62</f>
        <v>0</v>
      </c>
      <c r="J161" s="450">
        <f>IF(IFERROR(HLOOKUP($B161,$F7:$FS7,1,FALSE),0)=0,0,1)*J$62</f>
        <v>0</v>
      </c>
      <c r="K161" s="450">
        <f>IF(IFERROR(HLOOKUP($B161,$F8:$FS8,1,FALSE),0)=0,0,1)*K$62</f>
        <v>0</v>
      </c>
      <c r="L161" s="450">
        <f>IF(IFERROR(HLOOKUP($B161,$F9:$FS9,1,FALSE),0)=0,0,1)*L$62</f>
        <v>0</v>
      </c>
      <c r="M161" s="450">
        <f>IF(IFERROR(HLOOKUP($B161,$F10:$FS10,1,FALSE),0)=0,0,1)*M$62</f>
        <v>0</v>
      </c>
      <c r="N161" s="450">
        <f>IF(IFERROR(HLOOKUP($B161,$F11:$FS11,1,FALSE),0)=0,0,1)*N$62</f>
        <v>0</v>
      </c>
      <c r="O161" s="450">
        <f>IF(IFERROR(HLOOKUP($B161,$F12:$FS12,1,FALSE),0)=0,0,1)*O$62</f>
        <v>0</v>
      </c>
      <c r="P161" s="450">
        <f>IF(IFERROR(HLOOKUP($B161,$F13:$FS13,1,FALSE),0)=0,0,1)*P$62</f>
        <v>0</v>
      </c>
      <c r="Q161" s="450">
        <f>IF(IFERROR(HLOOKUP($B161,$F14:$FS14,1,FALSE),0)=0,0,1)*Q$62</f>
        <v>0</v>
      </c>
      <c r="R161" s="450">
        <f>IF(IFERROR(HLOOKUP($B161,$F15:$FS15,1,FALSE),0)=0,0,1)*R$62</f>
        <v>0</v>
      </c>
      <c r="S161" s="450">
        <f>IF(IFERROR(HLOOKUP($B161,$F16:$FS16,1,FALSE),0)=0,0,1)*S$62</f>
        <v>0</v>
      </c>
      <c r="T161" s="450">
        <f>IF(IFERROR(HLOOKUP($B161,$F17:$FS17,1,FALSE),0)=0,0,1)*T$62</f>
        <v>0</v>
      </c>
      <c r="U161" s="450">
        <f>IF(IFERROR(HLOOKUP($B161,$F18:$FS18,1,FALSE),0)=0,0,1)*U$62</f>
        <v>0</v>
      </c>
      <c r="V161" s="450">
        <f>IF(IFERROR(HLOOKUP($B161,$F19:$FS19,1,FALSE),0)=0,0,1)*V$62</f>
        <v>0</v>
      </c>
      <c r="W161" s="450">
        <f>IF(IFERROR(HLOOKUP($B161,$F20:$FS20,1,FALSE),0)=0,0,1)*W$62</f>
        <v>0</v>
      </c>
      <c r="X161" s="450">
        <f>IF(IFERROR(HLOOKUP($B161,$F21:$FS21,1,FALSE),0)=0,0,1)*X$62</f>
        <v>0</v>
      </c>
      <c r="Y161" s="450">
        <f>IF(IFERROR(HLOOKUP($B161,$F22:$FS22,1,FALSE),0)=0,0,1)*Y$62</f>
        <v>0</v>
      </c>
      <c r="Z161" s="450">
        <f>IF(IFERROR(HLOOKUP($B161,$F23:$FS23,1,FALSE),0)=0,0,1)*Z$62</f>
        <v>0</v>
      </c>
      <c r="AA161" s="450">
        <f>IF(IFERROR(HLOOKUP($B161,$F24:$FS24,1,FALSE),0)=0,0,1)*AA$62</f>
        <v>0</v>
      </c>
      <c r="AB161" s="450">
        <f>IF(IFERROR(HLOOKUP($B161,$F25:$FS25,1,FALSE),0)=0,0,1)*AB$62</f>
        <v>0</v>
      </c>
      <c r="AC161" s="450">
        <f>IF(IFERROR(HLOOKUP($B161,$F26:$FS26,1,FALSE),0)=0,0,1)*AC$62</f>
        <v>0</v>
      </c>
      <c r="AD161" s="450">
        <f>IF(IFERROR(HLOOKUP($B161,$F27:$FS27,1,FALSE),0)=0,0,1)*AD$62</f>
        <v>0</v>
      </c>
      <c r="AE161" s="450">
        <f>IF(IFERROR(HLOOKUP($B161,$F28:$FS28,1,FALSE),0)=0,0,1)*AE$62</f>
        <v>0</v>
      </c>
      <c r="AF161" s="450">
        <f>IF(IFERROR(HLOOKUP($B161,$F29:$FS29,1,FALSE),0)=0,0,1)*AF$62</f>
        <v>0</v>
      </c>
      <c r="AG161" s="450">
        <f>IF(IFERROR(HLOOKUP($B161,$F30:$FS30,1,FALSE),0)=0,0,1)*AG$62</f>
        <v>0</v>
      </c>
      <c r="AH161" s="450">
        <f>IF(IFERROR(HLOOKUP($B161,$F31:$FS31,1,FALSE),0)=0,0,1)*AH$62</f>
        <v>0</v>
      </c>
      <c r="AI161" s="450">
        <f>IF(IFERROR(HLOOKUP($B161,$F32:$FS32,1,FALSE),0)=0,0,1)*AI$62</f>
        <v>0</v>
      </c>
      <c r="AJ161" s="450">
        <f>IF(IFERROR(HLOOKUP($B161,$F33:$FS33,1,FALSE),0)=0,0,1)*AJ$62</f>
        <v>0</v>
      </c>
      <c r="AK161" s="450">
        <f>IF(IFERROR(HLOOKUP($B161,$F34:$FS34,1,FALSE),0)=0,0,1)*AK$62</f>
        <v>0</v>
      </c>
      <c r="AL161" s="450">
        <f>IF(IFERROR(HLOOKUP($B161,$F35:$FS35,1,FALSE),0)=0,0,1)*AL$62</f>
        <v>0</v>
      </c>
      <c r="AM161" s="450">
        <f>IF(IFERROR(HLOOKUP($B161,$F36:$FS36,1,FALSE),0)=0,0,1)*AM$62</f>
        <v>0</v>
      </c>
      <c r="AN161" s="450">
        <f>IF(IFERROR(HLOOKUP($B161,$F37:$FS37,1,FALSE),0)=0,0,1)*AN$62</f>
        <v>0</v>
      </c>
      <c r="AO161" s="450">
        <f>IF(IFERROR(HLOOKUP($B161,$F38:$FS38,1,FALSE),0)=0,0,1)*AO$62</f>
        <v>0</v>
      </c>
      <c r="AP161" s="450">
        <f>IF(IFERROR(HLOOKUP($B161,$F39:$FS39,1,FALSE),0)=0,0,1)*AP$62</f>
        <v>0</v>
      </c>
      <c r="AQ161" s="450">
        <f>IF(IFERROR(HLOOKUP($B161,$F40:$FS40,1,FALSE),0)=0,0,1)*AQ$62</f>
        <v>0</v>
      </c>
      <c r="AR161" s="450">
        <f>IF(IFERROR(HLOOKUP($B161,$F41:$FS41,1,FALSE),0)=0,0,1)*AR$62</f>
        <v>0</v>
      </c>
      <c r="AS161" s="450">
        <f>IF(IFERROR(HLOOKUP($B161,$F42:$FS42,1,FALSE),0)=0,0,1)*AS$62</f>
        <v>0</v>
      </c>
      <c r="AT161" s="450">
        <f>IF(IFERROR(HLOOKUP($B161,$F43:$FS43,1,FALSE),0)=0,0,1)*AT$62</f>
        <v>0</v>
      </c>
      <c r="AU161" s="450">
        <f>IF(IFERROR(HLOOKUP($B161,$F44:$FS44,1,FALSE),0)=0,0,1)*AU$62</f>
        <v>0</v>
      </c>
      <c r="AV161" s="450">
        <f>IF(IFERROR(HLOOKUP($B161,$F45:$FS45,1,FALSE),0)=0,0,1)*AV$62</f>
        <v>0</v>
      </c>
      <c r="AW161" s="450">
        <f>IF(IFERROR(HLOOKUP($B161,$F46:$FS46,1,FALSE),0)=0,0,1)*AW$62</f>
        <v>0</v>
      </c>
      <c r="AX161" s="450">
        <f>IF(IFERROR(HLOOKUP($B161,$F47:$FS47,1,FALSE),0)=0,0,1)*AX$62</f>
        <v>0</v>
      </c>
      <c r="AY161" s="450">
        <f>IF(IFERROR(HLOOKUP($B161,$F48:$FS48,1,FALSE),0)=0,0,1)*AY$62</f>
        <v>0</v>
      </c>
      <c r="AZ161" s="450">
        <f>IF(IFERROR(HLOOKUP($B161,$F49:$FS49,1,FALSE),0)=0,0,1)*AZ$62</f>
        <v>0</v>
      </c>
      <c r="BA161" s="450">
        <f>IF(IFERROR(HLOOKUP($B161,$F50:$FS50,1,FALSE),0)=0,0,1)*BA$62</f>
        <v>0</v>
      </c>
      <c r="BB161" s="450">
        <f>IF(IFERROR(HLOOKUP($B161,$F51:$FS51,1,FALSE),0)=0,0,1)*BB$62</f>
        <v>0</v>
      </c>
      <c r="BC161" s="450">
        <f>IF(IFERROR(HLOOKUP($B161,$F52:$FS52,1,FALSE),0)=0,0,1)*BC$62</f>
        <v>0</v>
      </c>
      <c r="BD161" s="450">
        <f>IF(IFERROR(HLOOKUP($B161,$F53:$FS53,1,FALSE),0)=0,0,1)*BD$62</f>
        <v>0</v>
      </c>
      <c r="BE161" s="450">
        <f>IF(IFERROR(HLOOKUP($B161,$F54:$FS54,1,FALSE),0)=0,0,1)*BE$62</f>
        <v>0</v>
      </c>
      <c r="BF161" s="450">
        <f>IF(IFERROR(HLOOKUP($B161,$F55:$FS55,1,FALSE),0)=0,0,1)*BF$62</f>
        <v>0</v>
      </c>
      <c r="BG161" s="450">
        <f>IF(IFERROR(HLOOKUP($B161,$F56:$FS56,1,FALSE),0)=0,0,1)*BG$62</f>
        <v>0</v>
      </c>
      <c r="BH161" s="450">
        <f>IF(IFERROR(HLOOKUP($B161,$F57:$FS57,1,FALSE),0)=0,0,1)*BH$62</f>
        <v>0</v>
      </c>
      <c r="BI161" s="450">
        <f>IF(IFERROR(HLOOKUP($B161,$F58:$FS58,1,FALSE),0)=0,0,1)*BI$62</f>
        <v>0</v>
      </c>
    </row>
    <row r="162" spans="1:61" ht="13">
      <c r="A162" s="609">
        <v>11</v>
      </c>
      <c r="B162" s="619" t="s">
        <v>737</v>
      </c>
      <c r="C162">
        <f t="shared" ca="1" si="0"/>
        <v>1.18</v>
      </c>
      <c r="D162">
        <f t="shared" si="1"/>
        <v>2</v>
      </c>
      <c r="E162" s="450">
        <f>IF(IFERROR(HLOOKUP($B162,$F2:$FS2,1,FALSE),0)=0,0,1)*E$62</f>
        <v>0</v>
      </c>
      <c r="F162" s="450">
        <f>IF(IFERROR(HLOOKUP($B162,$F3:$FS3,1,FALSE),0)=0,0,1)*F$62</f>
        <v>0.18</v>
      </c>
      <c r="G162" s="450">
        <f>IF(IFERROR(HLOOKUP($B162,$F4:$FS4,1,FALSE),0)=0,0,1)*G$62</f>
        <v>1</v>
      </c>
      <c r="H162" s="450">
        <f>IF(IFERROR(HLOOKUP($B162,$F5:$FS5,1,FALSE),0)=0,0,1)*H$62</f>
        <v>0</v>
      </c>
      <c r="I162" s="450">
        <f ca="1">IF(IFERROR(HLOOKUP($B162,$F6:$FS6,1,FALSE),0)=0,0,1)*I$62</f>
        <v>0</v>
      </c>
      <c r="J162" s="450">
        <f>IF(IFERROR(HLOOKUP($B162,$F7:$FS7,1,FALSE),0)=0,0,1)*J$62</f>
        <v>0</v>
      </c>
      <c r="K162" s="450">
        <f>IF(IFERROR(HLOOKUP($B162,$F8:$FS8,1,FALSE),0)=0,0,1)*K$62</f>
        <v>0</v>
      </c>
      <c r="L162" s="450">
        <f>IF(IFERROR(HLOOKUP($B162,$F9:$FS9,1,FALSE),0)=0,0,1)*L$62</f>
        <v>0</v>
      </c>
      <c r="M162" s="450">
        <f>IF(IFERROR(HLOOKUP($B162,$F10:$FS10,1,FALSE),0)=0,0,1)*M$62</f>
        <v>0</v>
      </c>
      <c r="N162" s="450">
        <f>IF(IFERROR(HLOOKUP($B162,$F11:$FS11,1,FALSE),0)=0,0,1)*N$62</f>
        <v>0</v>
      </c>
      <c r="O162" s="450">
        <f>IF(IFERROR(HLOOKUP($B162,$F12:$FS12,1,FALSE),0)=0,0,1)*O$62</f>
        <v>0</v>
      </c>
      <c r="P162" s="450">
        <f>IF(IFERROR(HLOOKUP($B162,$F13:$FS13,1,FALSE),0)=0,0,1)*P$62</f>
        <v>0</v>
      </c>
      <c r="Q162" s="450">
        <f>IF(IFERROR(HLOOKUP($B162,$F14:$FS14,1,FALSE),0)=0,0,1)*Q$62</f>
        <v>0</v>
      </c>
      <c r="R162" s="450">
        <f>IF(IFERROR(HLOOKUP($B162,$F15:$FS15,1,FALSE),0)=0,0,1)*R$62</f>
        <v>0</v>
      </c>
      <c r="S162" s="450">
        <f>IF(IFERROR(HLOOKUP($B162,$F16:$FS16,1,FALSE),0)=0,0,1)*S$62</f>
        <v>0</v>
      </c>
      <c r="T162" s="450">
        <f>IF(IFERROR(HLOOKUP($B162,$F17:$FS17,1,FALSE),0)=0,0,1)*T$62</f>
        <v>0</v>
      </c>
      <c r="U162" s="450">
        <f>IF(IFERROR(HLOOKUP($B162,$F18:$FS18,1,FALSE),0)=0,0,1)*U$62</f>
        <v>0</v>
      </c>
      <c r="V162" s="450">
        <f>IF(IFERROR(HLOOKUP($B162,$F19:$FS19,1,FALSE),0)=0,0,1)*V$62</f>
        <v>0</v>
      </c>
      <c r="W162" s="450">
        <f>IF(IFERROR(HLOOKUP($B162,$F20:$FS20,1,FALSE),0)=0,0,1)*W$62</f>
        <v>0</v>
      </c>
      <c r="X162" s="450">
        <f>IF(IFERROR(HLOOKUP($B162,$F21:$FS21,1,FALSE),0)=0,0,1)*X$62</f>
        <v>0</v>
      </c>
      <c r="Y162" s="450">
        <f>IF(IFERROR(HLOOKUP($B162,$F22:$FS22,1,FALSE),0)=0,0,1)*Y$62</f>
        <v>0</v>
      </c>
      <c r="Z162" s="450">
        <f>IF(IFERROR(HLOOKUP($B162,$F23:$FS23,1,FALSE),0)=0,0,1)*Z$62</f>
        <v>0</v>
      </c>
      <c r="AA162" s="450">
        <f>IF(IFERROR(HLOOKUP($B162,$F24:$FS24,1,FALSE),0)=0,0,1)*AA$62</f>
        <v>0</v>
      </c>
      <c r="AB162" s="450">
        <f>IF(IFERROR(HLOOKUP($B162,$F25:$FS25,1,FALSE),0)=0,0,1)*AB$62</f>
        <v>0</v>
      </c>
      <c r="AC162" s="450">
        <f>IF(IFERROR(HLOOKUP($B162,$F26:$FS26,1,FALSE),0)=0,0,1)*AC$62</f>
        <v>0</v>
      </c>
      <c r="AD162" s="450">
        <f>IF(IFERROR(HLOOKUP($B162,$F27:$FS27,1,FALSE),0)=0,0,1)*AD$62</f>
        <v>0</v>
      </c>
      <c r="AE162" s="450">
        <f>IF(IFERROR(HLOOKUP($B162,$F28:$FS28,1,FALSE),0)=0,0,1)*AE$62</f>
        <v>0</v>
      </c>
      <c r="AF162" s="450">
        <f>IF(IFERROR(HLOOKUP($B162,$F29:$FS29,1,FALSE),0)=0,0,1)*AF$62</f>
        <v>0</v>
      </c>
      <c r="AG162" s="450">
        <f>IF(IFERROR(HLOOKUP($B162,$F30:$FS30,1,FALSE),0)=0,0,1)*AG$62</f>
        <v>0</v>
      </c>
      <c r="AH162" s="450">
        <f>IF(IFERROR(HLOOKUP($B162,$F31:$FS31,1,FALSE),0)=0,0,1)*AH$62</f>
        <v>0</v>
      </c>
      <c r="AI162" s="450">
        <f>IF(IFERROR(HLOOKUP($B162,$F32:$FS32,1,FALSE),0)=0,0,1)*AI$62</f>
        <v>0</v>
      </c>
      <c r="AJ162" s="450">
        <f>IF(IFERROR(HLOOKUP($B162,$F33:$FS33,1,FALSE),0)=0,0,1)*AJ$62</f>
        <v>0</v>
      </c>
      <c r="AK162" s="450">
        <f>IF(IFERROR(HLOOKUP($B162,$F34:$FS34,1,FALSE),0)=0,0,1)*AK$62</f>
        <v>0</v>
      </c>
      <c r="AL162" s="450">
        <f>IF(IFERROR(HLOOKUP($B162,$F35:$FS35,1,FALSE),0)=0,0,1)*AL$62</f>
        <v>0</v>
      </c>
      <c r="AM162" s="450">
        <f>IF(IFERROR(HLOOKUP($B162,$F36:$FS36,1,FALSE),0)=0,0,1)*AM$62</f>
        <v>0</v>
      </c>
      <c r="AN162" s="450">
        <f>IF(IFERROR(HLOOKUP($B162,$F37:$FS37,1,FALSE),0)=0,0,1)*AN$62</f>
        <v>0</v>
      </c>
      <c r="AO162" s="450">
        <f>IF(IFERROR(HLOOKUP($B162,$F38:$FS38,1,FALSE),0)=0,0,1)*AO$62</f>
        <v>0</v>
      </c>
      <c r="AP162" s="450">
        <f>IF(IFERROR(HLOOKUP($B162,$F39:$FS39,1,FALSE),0)=0,0,1)*AP$62</f>
        <v>0</v>
      </c>
      <c r="AQ162" s="450">
        <f>IF(IFERROR(HLOOKUP($B162,$F40:$FS40,1,FALSE),0)=0,0,1)*AQ$62</f>
        <v>0</v>
      </c>
      <c r="AR162" s="450">
        <f>IF(IFERROR(HLOOKUP($B162,$F41:$FS41,1,FALSE),0)=0,0,1)*AR$62</f>
        <v>0</v>
      </c>
      <c r="AS162" s="450">
        <f>IF(IFERROR(HLOOKUP($B162,$F42:$FS42,1,FALSE),0)=0,0,1)*AS$62</f>
        <v>0</v>
      </c>
      <c r="AT162" s="450">
        <f>IF(IFERROR(HLOOKUP($B162,$F43:$FS43,1,FALSE),0)=0,0,1)*AT$62</f>
        <v>0</v>
      </c>
      <c r="AU162" s="450">
        <f>IF(IFERROR(HLOOKUP($B162,$F44:$FS44,1,FALSE),0)=0,0,1)*AU$62</f>
        <v>0</v>
      </c>
      <c r="AV162" s="450">
        <f>IF(IFERROR(HLOOKUP($B162,$F45:$FS45,1,FALSE),0)=0,0,1)*AV$62</f>
        <v>0</v>
      </c>
      <c r="AW162" s="450">
        <f>IF(IFERROR(HLOOKUP($B162,$F46:$FS46,1,FALSE),0)=0,0,1)*AW$62</f>
        <v>0</v>
      </c>
      <c r="AX162" s="450">
        <f>IF(IFERROR(HLOOKUP($B162,$F47:$FS47,1,FALSE),0)=0,0,1)*AX$62</f>
        <v>0</v>
      </c>
      <c r="AY162" s="450">
        <f>IF(IFERROR(HLOOKUP($B162,$F48:$FS48,1,FALSE),0)=0,0,1)*AY$62</f>
        <v>0</v>
      </c>
      <c r="AZ162" s="450">
        <f>IF(IFERROR(HLOOKUP($B162,$F49:$FS49,1,FALSE),0)=0,0,1)*AZ$62</f>
        <v>0</v>
      </c>
      <c r="BA162" s="450">
        <f>IF(IFERROR(HLOOKUP($B162,$F50:$FS50,1,FALSE),0)=0,0,1)*BA$62</f>
        <v>0</v>
      </c>
      <c r="BB162" s="450">
        <f>IF(IFERROR(HLOOKUP($B162,$F51:$FS51,1,FALSE),0)=0,0,1)*BB$62</f>
        <v>0</v>
      </c>
      <c r="BC162" s="450">
        <f>IF(IFERROR(HLOOKUP($B162,$F52:$FS52,1,FALSE),0)=0,0,1)*BC$62</f>
        <v>0</v>
      </c>
      <c r="BD162" s="450">
        <f>IF(IFERROR(HLOOKUP($B162,$F53:$FS53,1,FALSE),0)=0,0,1)*BD$62</f>
        <v>0</v>
      </c>
      <c r="BE162" s="450">
        <f>IF(IFERROR(HLOOKUP($B162,$F54:$FS54,1,FALSE),0)=0,0,1)*BE$62</f>
        <v>0</v>
      </c>
      <c r="BF162" s="450">
        <f>IF(IFERROR(HLOOKUP($B162,$F55:$FS55,1,FALSE),0)=0,0,1)*BF$62</f>
        <v>0</v>
      </c>
      <c r="BG162" s="450">
        <f>IF(IFERROR(HLOOKUP($B162,$F56:$FS56,1,FALSE),0)=0,0,1)*BG$62</f>
        <v>0</v>
      </c>
      <c r="BH162" s="450">
        <f>IF(IFERROR(HLOOKUP($B162,$F57:$FS57,1,FALSE),0)=0,0,1)*BH$62</f>
        <v>0</v>
      </c>
      <c r="BI162" s="450">
        <f>IF(IFERROR(HLOOKUP($B162,$F58:$FS58,1,FALSE),0)=0,0,1)*BI$62</f>
        <v>0</v>
      </c>
    </row>
    <row r="163" spans="1:61" ht="13">
      <c r="A163" s="609">
        <v>11</v>
      </c>
      <c r="B163" s="619" t="s">
        <v>738</v>
      </c>
      <c r="C163">
        <f t="shared" ca="1" si="0"/>
        <v>1.18</v>
      </c>
      <c r="D163">
        <f t="shared" si="1"/>
        <v>2</v>
      </c>
      <c r="E163" s="450">
        <f>IF(IFERROR(HLOOKUP($B163,$F2:$FS2,1,FALSE),0)=0,0,1)*E$62</f>
        <v>0</v>
      </c>
      <c r="F163" s="450">
        <f>IF(IFERROR(HLOOKUP($B163,$F3:$FS3,1,FALSE),0)=0,0,1)*F$62</f>
        <v>0.18</v>
      </c>
      <c r="G163" s="450">
        <f>IF(IFERROR(HLOOKUP($B163,$F4:$FS4,1,FALSE),0)=0,0,1)*G$62</f>
        <v>1</v>
      </c>
      <c r="H163" s="450">
        <f>IF(IFERROR(HLOOKUP($B163,$F5:$FS5,1,FALSE),0)=0,0,1)*H$62</f>
        <v>0</v>
      </c>
      <c r="I163" s="450">
        <f ca="1">IF(IFERROR(HLOOKUP($B163,$F6:$FS6,1,FALSE),0)=0,0,1)*I$62</f>
        <v>0</v>
      </c>
      <c r="J163" s="450">
        <f>IF(IFERROR(HLOOKUP($B163,$F7:$FS7,1,FALSE),0)=0,0,1)*J$62</f>
        <v>0</v>
      </c>
      <c r="K163" s="450">
        <f>IF(IFERROR(HLOOKUP($B163,$F8:$FS8,1,FALSE),0)=0,0,1)*K$62</f>
        <v>0</v>
      </c>
      <c r="L163" s="450">
        <f>IF(IFERROR(HLOOKUP($B163,$F9:$FS9,1,FALSE),0)=0,0,1)*L$62</f>
        <v>0</v>
      </c>
      <c r="M163" s="450">
        <f>IF(IFERROR(HLOOKUP($B163,$F10:$FS10,1,FALSE),0)=0,0,1)*M$62</f>
        <v>0</v>
      </c>
      <c r="N163" s="450">
        <f>IF(IFERROR(HLOOKUP($B163,$F11:$FS11,1,FALSE),0)=0,0,1)*N$62</f>
        <v>0</v>
      </c>
      <c r="O163" s="450">
        <f>IF(IFERROR(HLOOKUP($B163,$F12:$FS12,1,FALSE),0)=0,0,1)*O$62</f>
        <v>0</v>
      </c>
      <c r="P163" s="450">
        <f>IF(IFERROR(HLOOKUP($B163,$F13:$FS13,1,FALSE),0)=0,0,1)*P$62</f>
        <v>0</v>
      </c>
      <c r="Q163" s="450">
        <f>IF(IFERROR(HLOOKUP($B163,$F14:$FS14,1,FALSE),0)=0,0,1)*Q$62</f>
        <v>0</v>
      </c>
      <c r="R163" s="450">
        <f>IF(IFERROR(HLOOKUP($B163,$F15:$FS15,1,FALSE),0)=0,0,1)*R$62</f>
        <v>0</v>
      </c>
      <c r="S163" s="450">
        <f>IF(IFERROR(HLOOKUP($B163,$F16:$FS16,1,FALSE),0)=0,0,1)*S$62</f>
        <v>0</v>
      </c>
      <c r="T163" s="450">
        <f>IF(IFERROR(HLOOKUP($B163,$F17:$FS17,1,FALSE),0)=0,0,1)*T$62</f>
        <v>0</v>
      </c>
      <c r="U163" s="450">
        <f>IF(IFERROR(HLOOKUP($B163,$F18:$FS18,1,FALSE),0)=0,0,1)*U$62</f>
        <v>0</v>
      </c>
      <c r="V163" s="450">
        <f>IF(IFERROR(HLOOKUP($B163,$F19:$FS19,1,FALSE),0)=0,0,1)*V$62</f>
        <v>0</v>
      </c>
      <c r="W163" s="450">
        <f>IF(IFERROR(HLOOKUP($B163,$F20:$FS20,1,FALSE),0)=0,0,1)*W$62</f>
        <v>0</v>
      </c>
      <c r="X163" s="450">
        <f>IF(IFERROR(HLOOKUP($B163,$F21:$FS21,1,FALSE),0)=0,0,1)*X$62</f>
        <v>0</v>
      </c>
      <c r="Y163" s="450">
        <f>IF(IFERROR(HLOOKUP($B163,$F22:$FS22,1,FALSE),0)=0,0,1)*Y$62</f>
        <v>0</v>
      </c>
      <c r="Z163" s="450">
        <f>IF(IFERROR(HLOOKUP($B163,$F23:$FS23,1,FALSE),0)=0,0,1)*Z$62</f>
        <v>0</v>
      </c>
      <c r="AA163" s="450">
        <f>IF(IFERROR(HLOOKUP($B163,$F24:$FS24,1,FALSE),0)=0,0,1)*AA$62</f>
        <v>0</v>
      </c>
      <c r="AB163" s="450">
        <f>IF(IFERROR(HLOOKUP($B163,$F25:$FS25,1,FALSE),0)=0,0,1)*AB$62</f>
        <v>0</v>
      </c>
      <c r="AC163" s="450">
        <f>IF(IFERROR(HLOOKUP($B163,$F26:$FS26,1,FALSE),0)=0,0,1)*AC$62</f>
        <v>0</v>
      </c>
      <c r="AD163" s="450">
        <f>IF(IFERROR(HLOOKUP($B163,$F27:$FS27,1,FALSE),0)=0,0,1)*AD$62</f>
        <v>0</v>
      </c>
      <c r="AE163" s="450">
        <f>IF(IFERROR(HLOOKUP($B163,$F28:$FS28,1,FALSE),0)=0,0,1)*AE$62</f>
        <v>0</v>
      </c>
      <c r="AF163" s="450">
        <f>IF(IFERROR(HLOOKUP($B163,$F29:$FS29,1,FALSE),0)=0,0,1)*AF$62</f>
        <v>0</v>
      </c>
      <c r="AG163" s="450">
        <f>IF(IFERROR(HLOOKUP($B163,$F30:$FS30,1,FALSE),0)=0,0,1)*AG$62</f>
        <v>0</v>
      </c>
      <c r="AH163" s="450">
        <f>IF(IFERROR(HLOOKUP($B163,$F31:$FS31,1,FALSE),0)=0,0,1)*AH$62</f>
        <v>0</v>
      </c>
      <c r="AI163" s="450">
        <f>IF(IFERROR(HLOOKUP($B163,$F32:$FS32,1,FALSE),0)=0,0,1)*AI$62</f>
        <v>0</v>
      </c>
      <c r="AJ163" s="450">
        <f>IF(IFERROR(HLOOKUP($B163,$F33:$FS33,1,FALSE),0)=0,0,1)*AJ$62</f>
        <v>0</v>
      </c>
      <c r="AK163" s="450">
        <f>IF(IFERROR(HLOOKUP($B163,$F34:$FS34,1,FALSE),0)=0,0,1)*AK$62</f>
        <v>0</v>
      </c>
      <c r="AL163" s="450">
        <f>IF(IFERROR(HLOOKUP($B163,$F35:$FS35,1,FALSE),0)=0,0,1)*AL$62</f>
        <v>0</v>
      </c>
      <c r="AM163" s="450">
        <f>IF(IFERROR(HLOOKUP($B163,$F36:$FS36,1,FALSE),0)=0,0,1)*AM$62</f>
        <v>0</v>
      </c>
      <c r="AN163" s="450">
        <f>IF(IFERROR(HLOOKUP($B163,$F37:$FS37,1,FALSE),0)=0,0,1)*AN$62</f>
        <v>0</v>
      </c>
      <c r="AO163" s="450">
        <f>IF(IFERROR(HLOOKUP($B163,$F38:$FS38,1,FALSE),0)=0,0,1)*AO$62</f>
        <v>0</v>
      </c>
      <c r="AP163" s="450">
        <f>IF(IFERROR(HLOOKUP($B163,$F39:$FS39,1,FALSE),0)=0,0,1)*AP$62</f>
        <v>0</v>
      </c>
      <c r="AQ163" s="450">
        <f>IF(IFERROR(HLOOKUP($B163,$F40:$FS40,1,FALSE),0)=0,0,1)*AQ$62</f>
        <v>0</v>
      </c>
      <c r="AR163" s="450">
        <f>IF(IFERROR(HLOOKUP($B163,$F41:$FS41,1,FALSE),0)=0,0,1)*AR$62</f>
        <v>0</v>
      </c>
      <c r="AS163" s="450">
        <f>IF(IFERROR(HLOOKUP($B163,$F42:$FS42,1,FALSE),0)=0,0,1)*AS$62</f>
        <v>0</v>
      </c>
      <c r="AT163" s="450">
        <f>IF(IFERROR(HLOOKUP($B163,$F43:$FS43,1,FALSE),0)=0,0,1)*AT$62</f>
        <v>0</v>
      </c>
      <c r="AU163" s="450">
        <f>IF(IFERROR(HLOOKUP($B163,$F44:$FS44,1,FALSE),0)=0,0,1)*AU$62</f>
        <v>0</v>
      </c>
      <c r="AV163" s="450">
        <f>IF(IFERROR(HLOOKUP($B163,$F45:$FS45,1,FALSE),0)=0,0,1)*AV$62</f>
        <v>0</v>
      </c>
      <c r="AW163" s="450">
        <f>IF(IFERROR(HLOOKUP($B163,$F46:$FS46,1,FALSE),0)=0,0,1)*AW$62</f>
        <v>0</v>
      </c>
      <c r="AX163" s="450">
        <f>IF(IFERROR(HLOOKUP($B163,$F47:$FS47,1,FALSE),0)=0,0,1)*AX$62</f>
        <v>0</v>
      </c>
      <c r="AY163" s="450">
        <f>IF(IFERROR(HLOOKUP($B163,$F48:$FS48,1,FALSE),0)=0,0,1)*AY$62</f>
        <v>0</v>
      </c>
      <c r="AZ163" s="450">
        <f>IF(IFERROR(HLOOKUP($B163,$F49:$FS49,1,FALSE),0)=0,0,1)*AZ$62</f>
        <v>0</v>
      </c>
      <c r="BA163" s="450">
        <f>IF(IFERROR(HLOOKUP($B163,$F50:$FS50,1,FALSE),0)=0,0,1)*BA$62</f>
        <v>0</v>
      </c>
      <c r="BB163" s="450">
        <f>IF(IFERROR(HLOOKUP($B163,$F51:$FS51,1,FALSE),0)=0,0,1)*BB$62</f>
        <v>0</v>
      </c>
      <c r="BC163" s="450">
        <f>IF(IFERROR(HLOOKUP($B163,$F52:$FS52,1,FALSE),0)=0,0,1)*BC$62</f>
        <v>0</v>
      </c>
      <c r="BD163" s="450">
        <f>IF(IFERROR(HLOOKUP($B163,$F53:$FS53,1,FALSE),0)=0,0,1)*BD$62</f>
        <v>0</v>
      </c>
      <c r="BE163" s="450">
        <f>IF(IFERROR(HLOOKUP($B163,$F54:$FS54,1,FALSE),0)=0,0,1)*BE$62</f>
        <v>0</v>
      </c>
      <c r="BF163" s="450">
        <f>IF(IFERROR(HLOOKUP($B163,$F55:$FS55,1,FALSE),0)=0,0,1)*BF$62</f>
        <v>0</v>
      </c>
      <c r="BG163" s="450">
        <f>IF(IFERROR(HLOOKUP($B163,$F56:$FS56,1,FALSE),0)=0,0,1)*BG$62</f>
        <v>0</v>
      </c>
      <c r="BH163" s="450">
        <f>IF(IFERROR(HLOOKUP($B163,$F57:$FS57,1,FALSE),0)=0,0,1)*BH$62</f>
        <v>0</v>
      </c>
      <c r="BI163" s="450">
        <f>IF(IFERROR(HLOOKUP($B163,$F58:$FS58,1,FALSE),0)=0,0,1)*BI$62</f>
        <v>0</v>
      </c>
    </row>
    <row r="164" spans="1:61" ht="13">
      <c r="A164" s="609">
        <v>12</v>
      </c>
      <c r="B164" s="619" t="s">
        <v>739</v>
      </c>
      <c r="C164">
        <f t="shared" ca="1" si="0"/>
        <v>1.18</v>
      </c>
      <c r="D164">
        <f t="shared" si="1"/>
        <v>2</v>
      </c>
      <c r="E164" s="450">
        <f>IF(IFERROR(HLOOKUP($B164,$F2:$FS2,1,FALSE),0)=0,0,1)*E$62</f>
        <v>0</v>
      </c>
      <c r="F164" s="450">
        <f>IF(IFERROR(HLOOKUP($B164,$F3:$FS3,1,FALSE),0)=0,0,1)*F$62</f>
        <v>0.18</v>
      </c>
      <c r="G164" s="450">
        <f>IF(IFERROR(HLOOKUP($B164,$F4:$FS4,1,FALSE),0)=0,0,1)*G$62</f>
        <v>1</v>
      </c>
      <c r="H164" s="450">
        <f>IF(IFERROR(HLOOKUP($B164,$F5:$FS5,1,FALSE),0)=0,0,1)*H$62</f>
        <v>0</v>
      </c>
      <c r="I164" s="450">
        <f ca="1">IF(IFERROR(HLOOKUP($B164,$F6:$FS6,1,FALSE),0)=0,0,1)*I$62</f>
        <v>0</v>
      </c>
      <c r="J164" s="450">
        <f>IF(IFERROR(HLOOKUP($B164,$F7:$FS7,1,FALSE),0)=0,0,1)*J$62</f>
        <v>0</v>
      </c>
      <c r="K164" s="450">
        <f>IF(IFERROR(HLOOKUP($B164,$F8:$FS8,1,FALSE),0)=0,0,1)*K$62</f>
        <v>0</v>
      </c>
      <c r="L164" s="450">
        <f>IF(IFERROR(HLOOKUP($B164,$F9:$FS9,1,FALSE),0)=0,0,1)*L$62</f>
        <v>0</v>
      </c>
      <c r="M164" s="450">
        <f>IF(IFERROR(HLOOKUP($B164,$F10:$FS10,1,FALSE),0)=0,0,1)*M$62</f>
        <v>0</v>
      </c>
      <c r="N164" s="450">
        <f>IF(IFERROR(HLOOKUP($B164,$F11:$FS11,1,FALSE),0)=0,0,1)*N$62</f>
        <v>0</v>
      </c>
      <c r="O164" s="450">
        <f>IF(IFERROR(HLOOKUP($B164,$F12:$FS12,1,FALSE),0)=0,0,1)*O$62</f>
        <v>0</v>
      </c>
      <c r="P164" s="450">
        <f>IF(IFERROR(HLOOKUP($B164,$F13:$FS13,1,FALSE),0)=0,0,1)*P$62</f>
        <v>0</v>
      </c>
      <c r="Q164" s="450">
        <f>IF(IFERROR(HLOOKUP($B164,$F14:$FS14,1,FALSE),0)=0,0,1)*Q$62</f>
        <v>0</v>
      </c>
      <c r="R164" s="450">
        <f>IF(IFERROR(HLOOKUP($B164,$F15:$FS15,1,FALSE),0)=0,0,1)*R$62</f>
        <v>0</v>
      </c>
      <c r="S164" s="450">
        <f>IF(IFERROR(HLOOKUP($B164,$F16:$FS16,1,FALSE),0)=0,0,1)*S$62</f>
        <v>0</v>
      </c>
      <c r="T164" s="450">
        <f>IF(IFERROR(HLOOKUP($B164,$F17:$FS17,1,FALSE),0)=0,0,1)*T$62</f>
        <v>0</v>
      </c>
      <c r="U164" s="450">
        <f>IF(IFERROR(HLOOKUP($B164,$F18:$FS18,1,FALSE),0)=0,0,1)*U$62</f>
        <v>0</v>
      </c>
      <c r="V164" s="450">
        <f>IF(IFERROR(HLOOKUP($B164,$F19:$FS19,1,FALSE),0)=0,0,1)*V$62</f>
        <v>0</v>
      </c>
      <c r="W164" s="450">
        <f>IF(IFERROR(HLOOKUP($B164,$F20:$FS20,1,FALSE),0)=0,0,1)*W$62</f>
        <v>0</v>
      </c>
      <c r="X164" s="450">
        <f>IF(IFERROR(HLOOKUP($B164,$F21:$FS21,1,FALSE),0)=0,0,1)*X$62</f>
        <v>0</v>
      </c>
      <c r="Y164" s="450">
        <f>IF(IFERROR(HLOOKUP($B164,$F22:$FS22,1,FALSE),0)=0,0,1)*Y$62</f>
        <v>0</v>
      </c>
      <c r="Z164" s="450">
        <f>IF(IFERROR(HLOOKUP($B164,$F23:$FS23,1,FALSE),0)=0,0,1)*Z$62</f>
        <v>0</v>
      </c>
      <c r="AA164" s="450">
        <f>IF(IFERROR(HLOOKUP($B164,$F24:$FS24,1,FALSE),0)=0,0,1)*AA$62</f>
        <v>0</v>
      </c>
      <c r="AB164" s="450">
        <f>IF(IFERROR(HLOOKUP($B164,$F25:$FS25,1,FALSE),0)=0,0,1)*AB$62</f>
        <v>0</v>
      </c>
      <c r="AC164" s="450">
        <f>IF(IFERROR(HLOOKUP($B164,$F26:$FS26,1,FALSE),0)=0,0,1)*AC$62</f>
        <v>0</v>
      </c>
      <c r="AD164" s="450">
        <f>IF(IFERROR(HLOOKUP($B164,$F27:$FS27,1,FALSE),0)=0,0,1)*AD$62</f>
        <v>0</v>
      </c>
      <c r="AE164" s="450">
        <f>IF(IFERROR(HLOOKUP($B164,$F28:$FS28,1,FALSE),0)=0,0,1)*AE$62</f>
        <v>0</v>
      </c>
      <c r="AF164" s="450">
        <f>IF(IFERROR(HLOOKUP($B164,$F29:$FS29,1,FALSE),0)=0,0,1)*AF$62</f>
        <v>0</v>
      </c>
      <c r="AG164" s="450">
        <f>IF(IFERROR(HLOOKUP($B164,$F30:$FS30,1,FALSE),0)=0,0,1)*AG$62</f>
        <v>0</v>
      </c>
      <c r="AH164" s="450">
        <f>IF(IFERROR(HLOOKUP($B164,$F31:$FS31,1,FALSE),0)=0,0,1)*AH$62</f>
        <v>0</v>
      </c>
      <c r="AI164" s="450">
        <f>IF(IFERROR(HLOOKUP($B164,$F32:$FS32,1,FALSE),0)=0,0,1)*AI$62</f>
        <v>0</v>
      </c>
      <c r="AJ164" s="450">
        <f>IF(IFERROR(HLOOKUP($B164,$F33:$FS33,1,FALSE),0)=0,0,1)*AJ$62</f>
        <v>0</v>
      </c>
      <c r="AK164" s="450">
        <f>IF(IFERROR(HLOOKUP($B164,$F34:$FS34,1,FALSE),0)=0,0,1)*AK$62</f>
        <v>0</v>
      </c>
      <c r="AL164" s="450">
        <f>IF(IFERROR(HLOOKUP($B164,$F35:$FS35,1,FALSE),0)=0,0,1)*AL$62</f>
        <v>0</v>
      </c>
      <c r="AM164" s="450">
        <f>IF(IFERROR(HLOOKUP($B164,$F36:$FS36,1,FALSE),0)=0,0,1)*AM$62</f>
        <v>0</v>
      </c>
      <c r="AN164" s="450">
        <f>IF(IFERROR(HLOOKUP($B164,$F37:$FS37,1,FALSE),0)=0,0,1)*AN$62</f>
        <v>0</v>
      </c>
      <c r="AO164" s="450">
        <f>IF(IFERROR(HLOOKUP($B164,$F38:$FS38,1,FALSE),0)=0,0,1)*AO$62</f>
        <v>0</v>
      </c>
      <c r="AP164" s="450">
        <f>IF(IFERROR(HLOOKUP($B164,$F39:$FS39,1,FALSE),0)=0,0,1)*AP$62</f>
        <v>0</v>
      </c>
      <c r="AQ164" s="450">
        <f>IF(IFERROR(HLOOKUP($B164,$F40:$FS40,1,FALSE),0)=0,0,1)*AQ$62</f>
        <v>0</v>
      </c>
      <c r="AR164" s="450">
        <f>IF(IFERROR(HLOOKUP($B164,$F41:$FS41,1,FALSE),0)=0,0,1)*AR$62</f>
        <v>0</v>
      </c>
      <c r="AS164" s="450">
        <f>IF(IFERROR(HLOOKUP($B164,$F42:$FS42,1,FALSE),0)=0,0,1)*AS$62</f>
        <v>0</v>
      </c>
      <c r="AT164" s="450">
        <f>IF(IFERROR(HLOOKUP($B164,$F43:$FS43,1,FALSE),0)=0,0,1)*AT$62</f>
        <v>0</v>
      </c>
      <c r="AU164" s="450">
        <f>IF(IFERROR(HLOOKUP($B164,$F44:$FS44,1,FALSE),0)=0,0,1)*AU$62</f>
        <v>0</v>
      </c>
      <c r="AV164" s="450">
        <f>IF(IFERROR(HLOOKUP($B164,$F45:$FS45,1,FALSE),0)=0,0,1)*AV$62</f>
        <v>0</v>
      </c>
      <c r="AW164" s="450">
        <f>IF(IFERROR(HLOOKUP($B164,$F46:$FS46,1,FALSE),0)=0,0,1)*AW$62</f>
        <v>0</v>
      </c>
      <c r="AX164" s="450">
        <f>IF(IFERROR(HLOOKUP($B164,$F47:$FS47,1,FALSE),0)=0,0,1)*AX$62</f>
        <v>0</v>
      </c>
      <c r="AY164" s="450">
        <f>IF(IFERROR(HLOOKUP($B164,$F48:$FS48,1,FALSE),0)=0,0,1)*AY$62</f>
        <v>0</v>
      </c>
      <c r="AZ164" s="450">
        <f>IF(IFERROR(HLOOKUP($B164,$F49:$FS49,1,FALSE),0)=0,0,1)*AZ$62</f>
        <v>0</v>
      </c>
      <c r="BA164" s="450">
        <f>IF(IFERROR(HLOOKUP($B164,$F50:$FS50,1,FALSE),0)=0,0,1)*BA$62</f>
        <v>0</v>
      </c>
      <c r="BB164" s="450">
        <f>IF(IFERROR(HLOOKUP($B164,$F51:$FS51,1,FALSE),0)=0,0,1)*BB$62</f>
        <v>0</v>
      </c>
      <c r="BC164" s="450">
        <f>IF(IFERROR(HLOOKUP($B164,$F52:$FS52,1,FALSE),0)=0,0,1)*BC$62</f>
        <v>0</v>
      </c>
      <c r="BD164" s="450">
        <f>IF(IFERROR(HLOOKUP($B164,$F53:$FS53,1,FALSE),0)=0,0,1)*BD$62</f>
        <v>0</v>
      </c>
      <c r="BE164" s="450">
        <f>IF(IFERROR(HLOOKUP($B164,$F54:$FS54,1,FALSE),0)=0,0,1)*BE$62</f>
        <v>0</v>
      </c>
      <c r="BF164" s="450">
        <f>IF(IFERROR(HLOOKUP($B164,$F55:$FS55,1,FALSE),0)=0,0,1)*BF$62</f>
        <v>0</v>
      </c>
      <c r="BG164" s="450">
        <f>IF(IFERROR(HLOOKUP($B164,$F56:$FS56,1,FALSE),0)=0,0,1)*BG$62</f>
        <v>0</v>
      </c>
      <c r="BH164" s="450">
        <f>IF(IFERROR(HLOOKUP($B164,$F57:$FS57,1,FALSE),0)=0,0,1)*BH$62</f>
        <v>0</v>
      </c>
      <c r="BI164" s="450">
        <f>IF(IFERROR(HLOOKUP($B164,$F58:$FS58,1,FALSE),0)=0,0,1)*BI$62</f>
        <v>0</v>
      </c>
    </row>
    <row r="165" spans="1:61" ht="13">
      <c r="A165" s="609">
        <v>12</v>
      </c>
      <c r="B165" s="619" t="s">
        <v>740</v>
      </c>
      <c r="C165">
        <f t="shared" ca="1" si="0"/>
        <v>1.18</v>
      </c>
      <c r="D165">
        <f t="shared" si="1"/>
        <v>2</v>
      </c>
      <c r="E165" s="450">
        <f>IF(IFERROR(HLOOKUP($B165,$F2:$FS2,1,FALSE),0)=0,0,1)*E$62</f>
        <v>0</v>
      </c>
      <c r="F165" s="450">
        <f>IF(IFERROR(HLOOKUP($B165,$F3:$FS3,1,FALSE),0)=0,0,1)*F$62</f>
        <v>0.18</v>
      </c>
      <c r="G165" s="450">
        <f>IF(IFERROR(HLOOKUP($B165,$F4:$FS4,1,FALSE),0)=0,0,1)*G$62</f>
        <v>1</v>
      </c>
      <c r="H165" s="450">
        <f>IF(IFERROR(HLOOKUP($B165,$F5:$FS5,1,FALSE),0)=0,0,1)*H$62</f>
        <v>0</v>
      </c>
      <c r="I165" s="450">
        <f ca="1">IF(IFERROR(HLOOKUP($B165,$F6:$FS6,1,FALSE),0)=0,0,1)*I$62</f>
        <v>0</v>
      </c>
      <c r="J165" s="450">
        <f>IF(IFERROR(HLOOKUP($B165,$F7:$FS7,1,FALSE),0)=0,0,1)*J$62</f>
        <v>0</v>
      </c>
      <c r="K165" s="450">
        <f>IF(IFERROR(HLOOKUP($B165,$F8:$FS8,1,FALSE),0)=0,0,1)*K$62</f>
        <v>0</v>
      </c>
      <c r="L165" s="450">
        <f>IF(IFERROR(HLOOKUP($B165,$F9:$FS9,1,FALSE),0)=0,0,1)*L$62</f>
        <v>0</v>
      </c>
      <c r="M165" s="450">
        <f>IF(IFERROR(HLOOKUP($B165,$F10:$FS10,1,FALSE),0)=0,0,1)*M$62</f>
        <v>0</v>
      </c>
      <c r="N165" s="450">
        <f>IF(IFERROR(HLOOKUP($B165,$F11:$FS11,1,FALSE),0)=0,0,1)*N$62</f>
        <v>0</v>
      </c>
      <c r="O165" s="450">
        <f>IF(IFERROR(HLOOKUP($B165,$F12:$FS12,1,FALSE),0)=0,0,1)*O$62</f>
        <v>0</v>
      </c>
      <c r="P165" s="450">
        <f>IF(IFERROR(HLOOKUP($B165,$F13:$FS13,1,FALSE),0)=0,0,1)*P$62</f>
        <v>0</v>
      </c>
      <c r="Q165" s="450">
        <f>IF(IFERROR(HLOOKUP($B165,$F14:$FS14,1,FALSE),0)=0,0,1)*Q$62</f>
        <v>0</v>
      </c>
      <c r="R165" s="450">
        <f>IF(IFERROR(HLOOKUP($B165,$F15:$FS15,1,FALSE),0)=0,0,1)*R$62</f>
        <v>0</v>
      </c>
      <c r="S165" s="450">
        <f>IF(IFERROR(HLOOKUP($B165,$F16:$FS16,1,FALSE),0)=0,0,1)*S$62</f>
        <v>0</v>
      </c>
      <c r="T165" s="450">
        <f>IF(IFERROR(HLOOKUP($B165,$F17:$FS17,1,FALSE),0)=0,0,1)*T$62</f>
        <v>0</v>
      </c>
      <c r="U165" s="450">
        <f>IF(IFERROR(HLOOKUP($B165,$F18:$FS18,1,FALSE),0)=0,0,1)*U$62</f>
        <v>0</v>
      </c>
      <c r="V165" s="450">
        <f>IF(IFERROR(HLOOKUP($B165,$F19:$FS19,1,FALSE),0)=0,0,1)*V$62</f>
        <v>0</v>
      </c>
      <c r="W165" s="450">
        <f>IF(IFERROR(HLOOKUP($B165,$F20:$FS20,1,FALSE),0)=0,0,1)*W$62</f>
        <v>0</v>
      </c>
      <c r="X165" s="450">
        <f>IF(IFERROR(HLOOKUP($B165,$F21:$FS21,1,FALSE),0)=0,0,1)*X$62</f>
        <v>0</v>
      </c>
      <c r="Y165" s="450">
        <f>IF(IFERROR(HLOOKUP($B165,$F22:$FS22,1,FALSE),0)=0,0,1)*Y$62</f>
        <v>0</v>
      </c>
      <c r="Z165" s="450">
        <f>IF(IFERROR(HLOOKUP($B165,$F23:$FS23,1,FALSE),0)=0,0,1)*Z$62</f>
        <v>0</v>
      </c>
      <c r="AA165" s="450">
        <f>IF(IFERROR(HLOOKUP($B165,$F24:$FS24,1,FALSE),0)=0,0,1)*AA$62</f>
        <v>0</v>
      </c>
      <c r="AB165" s="450">
        <f>IF(IFERROR(HLOOKUP($B165,$F25:$FS25,1,FALSE),0)=0,0,1)*AB$62</f>
        <v>0</v>
      </c>
      <c r="AC165" s="450">
        <f>IF(IFERROR(HLOOKUP($B165,$F26:$FS26,1,FALSE),0)=0,0,1)*AC$62</f>
        <v>0</v>
      </c>
      <c r="AD165" s="450">
        <f>IF(IFERROR(HLOOKUP($B165,$F27:$FS27,1,FALSE),0)=0,0,1)*AD$62</f>
        <v>0</v>
      </c>
      <c r="AE165" s="450">
        <f>IF(IFERROR(HLOOKUP($B165,$F28:$FS28,1,FALSE),0)=0,0,1)*AE$62</f>
        <v>0</v>
      </c>
      <c r="AF165" s="450">
        <f>IF(IFERROR(HLOOKUP($B165,$F29:$FS29,1,FALSE),0)=0,0,1)*AF$62</f>
        <v>0</v>
      </c>
      <c r="AG165" s="450">
        <f>IF(IFERROR(HLOOKUP($B165,$F30:$FS30,1,FALSE),0)=0,0,1)*AG$62</f>
        <v>0</v>
      </c>
      <c r="AH165" s="450">
        <f>IF(IFERROR(HLOOKUP($B165,$F31:$FS31,1,FALSE),0)=0,0,1)*AH$62</f>
        <v>0</v>
      </c>
      <c r="AI165" s="450">
        <f>IF(IFERROR(HLOOKUP($B165,$F32:$FS32,1,FALSE),0)=0,0,1)*AI$62</f>
        <v>0</v>
      </c>
      <c r="AJ165" s="450">
        <f>IF(IFERROR(HLOOKUP($B165,$F33:$FS33,1,FALSE),0)=0,0,1)*AJ$62</f>
        <v>0</v>
      </c>
      <c r="AK165" s="450">
        <f>IF(IFERROR(HLOOKUP($B165,$F34:$FS34,1,FALSE),0)=0,0,1)*AK$62</f>
        <v>0</v>
      </c>
      <c r="AL165" s="450">
        <f>IF(IFERROR(HLOOKUP($B165,$F35:$FS35,1,FALSE),0)=0,0,1)*AL$62</f>
        <v>0</v>
      </c>
      <c r="AM165" s="450">
        <f>IF(IFERROR(HLOOKUP($B165,$F36:$FS36,1,FALSE),0)=0,0,1)*AM$62</f>
        <v>0</v>
      </c>
      <c r="AN165" s="450">
        <f>IF(IFERROR(HLOOKUP($B165,$F37:$FS37,1,FALSE),0)=0,0,1)*AN$62</f>
        <v>0</v>
      </c>
      <c r="AO165" s="450">
        <f>IF(IFERROR(HLOOKUP($B165,$F38:$FS38,1,FALSE),0)=0,0,1)*AO$62</f>
        <v>0</v>
      </c>
      <c r="AP165" s="450">
        <f>IF(IFERROR(HLOOKUP($B165,$F39:$FS39,1,FALSE),0)=0,0,1)*AP$62</f>
        <v>0</v>
      </c>
      <c r="AQ165" s="450">
        <f>IF(IFERROR(HLOOKUP($B165,$F40:$FS40,1,FALSE),0)=0,0,1)*AQ$62</f>
        <v>0</v>
      </c>
      <c r="AR165" s="450">
        <f>IF(IFERROR(HLOOKUP($B165,$F41:$FS41,1,FALSE),0)=0,0,1)*AR$62</f>
        <v>0</v>
      </c>
      <c r="AS165" s="450">
        <f>IF(IFERROR(HLOOKUP($B165,$F42:$FS42,1,FALSE),0)=0,0,1)*AS$62</f>
        <v>0</v>
      </c>
      <c r="AT165" s="450">
        <f>IF(IFERROR(HLOOKUP($B165,$F43:$FS43,1,FALSE),0)=0,0,1)*AT$62</f>
        <v>0</v>
      </c>
      <c r="AU165" s="450">
        <f>IF(IFERROR(HLOOKUP($B165,$F44:$FS44,1,FALSE),0)=0,0,1)*AU$62</f>
        <v>0</v>
      </c>
      <c r="AV165" s="450">
        <f>IF(IFERROR(HLOOKUP($B165,$F45:$FS45,1,FALSE),0)=0,0,1)*AV$62</f>
        <v>0</v>
      </c>
      <c r="AW165" s="450">
        <f>IF(IFERROR(HLOOKUP($B165,$F46:$FS46,1,FALSE),0)=0,0,1)*AW$62</f>
        <v>0</v>
      </c>
      <c r="AX165" s="450">
        <f>IF(IFERROR(HLOOKUP($B165,$F47:$FS47,1,FALSE),0)=0,0,1)*AX$62</f>
        <v>0</v>
      </c>
      <c r="AY165" s="450">
        <f>IF(IFERROR(HLOOKUP($B165,$F48:$FS48,1,FALSE),0)=0,0,1)*AY$62</f>
        <v>0</v>
      </c>
      <c r="AZ165" s="450">
        <f>IF(IFERROR(HLOOKUP($B165,$F49:$FS49,1,FALSE),0)=0,0,1)*AZ$62</f>
        <v>0</v>
      </c>
      <c r="BA165" s="450">
        <f>IF(IFERROR(HLOOKUP($B165,$F50:$FS50,1,FALSE),0)=0,0,1)*BA$62</f>
        <v>0</v>
      </c>
      <c r="BB165" s="450">
        <f>IF(IFERROR(HLOOKUP($B165,$F51:$FS51,1,FALSE),0)=0,0,1)*BB$62</f>
        <v>0</v>
      </c>
      <c r="BC165" s="450">
        <f>IF(IFERROR(HLOOKUP($B165,$F52:$FS52,1,FALSE),0)=0,0,1)*BC$62</f>
        <v>0</v>
      </c>
      <c r="BD165" s="450">
        <f>IF(IFERROR(HLOOKUP($B165,$F53:$FS53,1,FALSE),0)=0,0,1)*BD$62</f>
        <v>0</v>
      </c>
      <c r="BE165" s="450">
        <f>IF(IFERROR(HLOOKUP($B165,$F54:$FS54,1,FALSE),0)=0,0,1)*BE$62</f>
        <v>0</v>
      </c>
      <c r="BF165" s="450">
        <f>IF(IFERROR(HLOOKUP($B165,$F55:$FS55,1,FALSE),0)=0,0,1)*BF$62</f>
        <v>0</v>
      </c>
      <c r="BG165" s="450">
        <f>IF(IFERROR(HLOOKUP($B165,$F56:$FS56,1,FALSE),0)=0,0,1)*BG$62</f>
        <v>0</v>
      </c>
      <c r="BH165" s="450">
        <f>IF(IFERROR(HLOOKUP($B165,$F57:$FS57,1,FALSE),0)=0,0,1)*BH$62</f>
        <v>0</v>
      </c>
      <c r="BI165" s="450">
        <f>IF(IFERROR(HLOOKUP($B165,$F58:$FS58,1,FALSE),0)=0,0,1)*BI$62</f>
        <v>0</v>
      </c>
    </row>
    <row r="166" spans="1:61" ht="13">
      <c r="A166" s="609">
        <v>12</v>
      </c>
      <c r="B166" s="619" t="s">
        <v>741</v>
      </c>
      <c r="C166">
        <f t="shared" ca="1" si="0"/>
        <v>1.18</v>
      </c>
      <c r="D166">
        <f t="shared" si="1"/>
        <v>2</v>
      </c>
      <c r="E166" s="450">
        <f>IF(IFERROR(HLOOKUP($B166,$F2:$FS2,1,FALSE),0)=0,0,1)*E$62</f>
        <v>0</v>
      </c>
      <c r="F166" s="450">
        <f>IF(IFERROR(HLOOKUP($B166,$F3:$FS3,1,FALSE),0)=0,0,1)*F$62</f>
        <v>0.18</v>
      </c>
      <c r="G166" s="450">
        <f>IF(IFERROR(HLOOKUP($B166,$F4:$FS4,1,FALSE),0)=0,0,1)*G$62</f>
        <v>1</v>
      </c>
      <c r="H166" s="450">
        <f>IF(IFERROR(HLOOKUP($B166,$F5:$FS5,1,FALSE),0)=0,0,1)*H$62</f>
        <v>0</v>
      </c>
      <c r="I166" s="450">
        <f ca="1">IF(IFERROR(HLOOKUP($B166,$F6:$FS6,1,FALSE),0)=0,0,1)*I$62</f>
        <v>0</v>
      </c>
      <c r="J166" s="450">
        <f>IF(IFERROR(HLOOKUP($B166,$F7:$FS7,1,FALSE),0)=0,0,1)*J$62</f>
        <v>0</v>
      </c>
      <c r="K166" s="450">
        <f>IF(IFERROR(HLOOKUP($B166,$F8:$FS8,1,FALSE),0)=0,0,1)*K$62</f>
        <v>0</v>
      </c>
      <c r="L166" s="450">
        <f>IF(IFERROR(HLOOKUP($B166,$F9:$FS9,1,FALSE),0)=0,0,1)*L$62</f>
        <v>0</v>
      </c>
      <c r="M166" s="450">
        <f>IF(IFERROR(HLOOKUP($B166,$F10:$FS10,1,FALSE),0)=0,0,1)*M$62</f>
        <v>0</v>
      </c>
      <c r="N166" s="450">
        <f>IF(IFERROR(HLOOKUP($B166,$F11:$FS11,1,FALSE),0)=0,0,1)*N$62</f>
        <v>0</v>
      </c>
      <c r="O166" s="450">
        <f>IF(IFERROR(HLOOKUP($B166,$F12:$FS12,1,FALSE),0)=0,0,1)*O$62</f>
        <v>0</v>
      </c>
      <c r="P166" s="450">
        <f>IF(IFERROR(HLOOKUP($B166,$F13:$FS13,1,FALSE),0)=0,0,1)*P$62</f>
        <v>0</v>
      </c>
      <c r="Q166" s="450">
        <f>IF(IFERROR(HLOOKUP($B166,$F14:$FS14,1,FALSE),0)=0,0,1)*Q$62</f>
        <v>0</v>
      </c>
      <c r="R166" s="450">
        <f>IF(IFERROR(HLOOKUP($B166,$F15:$FS15,1,FALSE),0)=0,0,1)*R$62</f>
        <v>0</v>
      </c>
      <c r="S166" s="450">
        <f>IF(IFERROR(HLOOKUP($B166,$F16:$FS16,1,FALSE),0)=0,0,1)*S$62</f>
        <v>0</v>
      </c>
      <c r="T166" s="450">
        <f>IF(IFERROR(HLOOKUP($B166,$F17:$FS17,1,FALSE),0)=0,0,1)*T$62</f>
        <v>0</v>
      </c>
      <c r="U166" s="450">
        <f>IF(IFERROR(HLOOKUP($B166,$F18:$FS18,1,FALSE),0)=0,0,1)*U$62</f>
        <v>0</v>
      </c>
      <c r="V166" s="450">
        <f>IF(IFERROR(HLOOKUP($B166,$F19:$FS19,1,FALSE),0)=0,0,1)*V$62</f>
        <v>0</v>
      </c>
      <c r="W166" s="450">
        <f>IF(IFERROR(HLOOKUP($B166,$F20:$FS20,1,FALSE),0)=0,0,1)*W$62</f>
        <v>0</v>
      </c>
      <c r="X166" s="450">
        <f>IF(IFERROR(HLOOKUP($B166,$F21:$FS21,1,FALSE),0)=0,0,1)*X$62</f>
        <v>0</v>
      </c>
      <c r="Y166" s="450">
        <f>IF(IFERROR(HLOOKUP($B166,$F22:$FS22,1,FALSE),0)=0,0,1)*Y$62</f>
        <v>0</v>
      </c>
      <c r="Z166" s="450">
        <f>IF(IFERROR(HLOOKUP($B166,$F23:$FS23,1,FALSE),0)=0,0,1)*Z$62</f>
        <v>0</v>
      </c>
      <c r="AA166" s="450">
        <f>IF(IFERROR(HLOOKUP($B166,$F24:$FS24,1,FALSE),0)=0,0,1)*AA$62</f>
        <v>0</v>
      </c>
      <c r="AB166" s="450">
        <f>IF(IFERROR(HLOOKUP($B166,$F25:$FS25,1,FALSE),0)=0,0,1)*AB$62</f>
        <v>0</v>
      </c>
      <c r="AC166" s="450">
        <f>IF(IFERROR(HLOOKUP($B166,$F26:$FS26,1,FALSE),0)=0,0,1)*AC$62</f>
        <v>0</v>
      </c>
      <c r="AD166" s="450">
        <f>IF(IFERROR(HLOOKUP($B166,$F27:$FS27,1,FALSE),0)=0,0,1)*AD$62</f>
        <v>0</v>
      </c>
      <c r="AE166" s="450">
        <f>IF(IFERROR(HLOOKUP($B166,$F28:$FS28,1,FALSE),0)=0,0,1)*AE$62</f>
        <v>0</v>
      </c>
      <c r="AF166" s="450">
        <f>IF(IFERROR(HLOOKUP($B166,$F29:$FS29,1,FALSE),0)=0,0,1)*AF$62</f>
        <v>0</v>
      </c>
      <c r="AG166" s="450">
        <f>IF(IFERROR(HLOOKUP($B166,$F30:$FS30,1,FALSE),0)=0,0,1)*AG$62</f>
        <v>0</v>
      </c>
      <c r="AH166" s="450">
        <f>IF(IFERROR(HLOOKUP($B166,$F31:$FS31,1,FALSE),0)=0,0,1)*AH$62</f>
        <v>0</v>
      </c>
      <c r="AI166" s="450">
        <f>IF(IFERROR(HLOOKUP($B166,$F32:$FS32,1,FALSE),0)=0,0,1)*AI$62</f>
        <v>0</v>
      </c>
      <c r="AJ166" s="450">
        <f>IF(IFERROR(HLOOKUP($B166,$F33:$FS33,1,FALSE),0)=0,0,1)*AJ$62</f>
        <v>0</v>
      </c>
      <c r="AK166" s="450">
        <f>IF(IFERROR(HLOOKUP($B166,$F34:$FS34,1,FALSE),0)=0,0,1)*AK$62</f>
        <v>0</v>
      </c>
      <c r="AL166" s="450">
        <f>IF(IFERROR(HLOOKUP($B166,$F35:$FS35,1,FALSE),0)=0,0,1)*AL$62</f>
        <v>0</v>
      </c>
      <c r="AM166" s="450">
        <f>IF(IFERROR(HLOOKUP($B166,$F36:$FS36,1,FALSE),0)=0,0,1)*AM$62</f>
        <v>0</v>
      </c>
      <c r="AN166" s="450">
        <f>IF(IFERROR(HLOOKUP($B166,$F37:$FS37,1,FALSE),0)=0,0,1)*AN$62</f>
        <v>0</v>
      </c>
      <c r="AO166" s="450">
        <f>IF(IFERROR(HLOOKUP($B166,$F38:$FS38,1,FALSE),0)=0,0,1)*AO$62</f>
        <v>0</v>
      </c>
      <c r="AP166" s="450">
        <f>IF(IFERROR(HLOOKUP($B166,$F39:$FS39,1,FALSE),0)=0,0,1)*AP$62</f>
        <v>0</v>
      </c>
      <c r="AQ166" s="450">
        <f>IF(IFERROR(HLOOKUP($B166,$F40:$FS40,1,FALSE),0)=0,0,1)*AQ$62</f>
        <v>0</v>
      </c>
      <c r="AR166" s="450">
        <f>IF(IFERROR(HLOOKUP($B166,$F41:$FS41,1,FALSE),0)=0,0,1)*AR$62</f>
        <v>0</v>
      </c>
      <c r="AS166" s="450">
        <f>IF(IFERROR(HLOOKUP($B166,$F42:$FS42,1,FALSE),0)=0,0,1)*AS$62</f>
        <v>0</v>
      </c>
      <c r="AT166" s="450">
        <f>IF(IFERROR(HLOOKUP($B166,$F43:$FS43,1,FALSE),0)=0,0,1)*AT$62</f>
        <v>0</v>
      </c>
      <c r="AU166" s="450">
        <f>IF(IFERROR(HLOOKUP($B166,$F44:$FS44,1,FALSE),0)=0,0,1)*AU$62</f>
        <v>0</v>
      </c>
      <c r="AV166" s="450">
        <f>IF(IFERROR(HLOOKUP($B166,$F45:$FS45,1,FALSE),0)=0,0,1)*AV$62</f>
        <v>0</v>
      </c>
      <c r="AW166" s="450">
        <f>IF(IFERROR(HLOOKUP($B166,$F46:$FS46,1,FALSE),0)=0,0,1)*AW$62</f>
        <v>0</v>
      </c>
      <c r="AX166" s="450">
        <f>IF(IFERROR(HLOOKUP($B166,$F47:$FS47,1,FALSE),0)=0,0,1)*AX$62</f>
        <v>0</v>
      </c>
      <c r="AY166" s="450">
        <f>IF(IFERROR(HLOOKUP($B166,$F48:$FS48,1,FALSE),0)=0,0,1)*AY$62</f>
        <v>0</v>
      </c>
      <c r="AZ166" s="450">
        <f>IF(IFERROR(HLOOKUP($B166,$F49:$FS49,1,FALSE),0)=0,0,1)*AZ$62</f>
        <v>0</v>
      </c>
      <c r="BA166" s="450">
        <f>IF(IFERROR(HLOOKUP($B166,$F50:$FS50,1,FALSE),0)=0,0,1)*BA$62</f>
        <v>0</v>
      </c>
      <c r="BB166" s="450">
        <f>IF(IFERROR(HLOOKUP($B166,$F51:$FS51,1,FALSE),0)=0,0,1)*BB$62</f>
        <v>0</v>
      </c>
      <c r="BC166" s="450">
        <f>IF(IFERROR(HLOOKUP($B166,$F52:$FS52,1,FALSE),0)=0,0,1)*BC$62</f>
        <v>0</v>
      </c>
      <c r="BD166" s="450">
        <f>IF(IFERROR(HLOOKUP($B166,$F53:$FS53,1,FALSE),0)=0,0,1)*BD$62</f>
        <v>0</v>
      </c>
      <c r="BE166" s="450">
        <f>IF(IFERROR(HLOOKUP($B166,$F54:$FS54,1,FALSE),0)=0,0,1)*BE$62</f>
        <v>0</v>
      </c>
      <c r="BF166" s="450">
        <f>IF(IFERROR(HLOOKUP($B166,$F55:$FS55,1,FALSE),0)=0,0,1)*BF$62</f>
        <v>0</v>
      </c>
      <c r="BG166" s="450">
        <f>IF(IFERROR(HLOOKUP($B166,$F56:$FS56,1,FALSE),0)=0,0,1)*BG$62</f>
        <v>0</v>
      </c>
      <c r="BH166" s="450">
        <f>IF(IFERROR(HLOOKUP($B166,$F57:$FS57,1,FALSE),0)=0,0,1)*BH$62</f>
        <v>0</v>
      </c>
      <c r="BI166" s="450">
        <f>IF(IFERROR(HLOOKUP($B166,$F58:$FS58,1,FALSE),0)=0,0,1)*BI$62</f>
        <v>0</v>
      </c>
    </row>
    <row r="167" spans="1:61" ht="13">
      <c r="A167" s="609">
        <v>12</v>
      </c>
      <c r="B167" s="619" t="s">
        <v>742</v>
      </c>
      <c r="C167">
        <f t="shared" ca="1" si="0"/>
        <v>2.1799999999999997</v>
      </c>
      <c r="D167">
        <f t="shared" si="1"/>
        <v>4</v>
      </c>
      <c r="E167" s="450">
        <f>IF(IFERROR(HLOOKUP($B167,$F2:$FS2,1,FALSE),0)=0,0,1)*E$62</f>
        <v>0</v>
      </c>
      <c r="F167" s="450">
        <f>IF(IFERROR(HLOOKUP($B167,$F3:$FS3,1,FALSE),0)=0,0,1)*F$62</f>
        <v>0.18</v>
      </c>
      <c r="G167" s="450">
        <f>IF(IFERROR(HLOOKUP($B167,$F4:$FS4,1,FALSE),0)=0,0,1)*G$62</f>
        <v>1</v>
      </c>
      <c r="H167" s="450">
        <f>IF(IFERROR(HLOOKUP($B167,$F5:$FS5,1,FALSE),0)=0,0,1)*H$62</f>
        <v>0</v>
      </c>
      <c r="I167" s="450">
        <f ca="1">IF(IFERROR(HLOOKUP($B167,$F6:$FS6,1,FALSE),0)=0,0,1)*I$62</f>
        <v>0</v>
      </c>
      <c r="J167" s="450">
        <f>IF(IFERROR(HLOOKUP($B167,$F7:$FS7,1,FALSE),0)=0,0,1)*J$62</f>
        <v>0</v>
      </c>
      <c r="K167" s="450">
        <f>IF(IFERROR(HLOOKUP($B167,$F8:$FS8,1,FALSE),0)=0,0,1)*K$62</f>
        <v>0</v>
      </c>
      <c r="L167" s="450">
        <f>IF(IFERROR(HLOOKUP($B167,$F9:$FS9,1,FALSE),0)=0,0,1)*L$62</f>
        <v>0</v>
      </c>
      <c r="M167" s="450">
        <f>IF(IFERROR(HLOOKUP($B167,$F10:$FS10,1,FALSE),0)=0,0,1)*M$62</f>
        <v>0</v>
      </c>
      <c r="N167" s="450">
        <f>IF(IFERROR(HLOOKUP($B167,$F11:$FS11,1,FALSE),0)=0,0,1)*N$62</f>
        <v>0</v>
      </c>
      <c r="O167" s="450">
        <f>IF(IFERROR(HLOOKUP($B167,$F12:$FS12,1,FALSE),0)=0,0,1)*O$62</f>
        <v>0</v>
      </c>
      <c r="P167" s="450">
        <f>IF(IFERROR(HLOOKUP($B167,$F13:$FS13,1,FALSE),0)=0,0,1)*P$62</f>
        <v>0</v>
      </c>
      <c r="Q167" s="450">
        <f>IF(IFERROR(HLOOKUP($B167,$F14:$FS14,1,FALSE),0)=0,0,1)*Q$62</f>
        <v>0</v>
      </c>
      <c r="R167" s="450">
        <f>IF(IFERROR(HLOOKUP($B167,$F15:$FS15,1,FALSE),0)=0,0,1)*R$62</f>
        <v>0</v>
      </c>
      <c r="S167" s="450">
        <f>IF(IFERROR(HLOOKUP($B167,$F16:$FS16,1,FALSE),0)=0,0,1)*S$62</f>
        <v>0</v>
      </c>
      <c r="T167" s="450">
        <f>IF(IFERROR(HLOOKUP($B167,$F17:$FS17,1,FALSE),0)=0,0,1)*T$62</f>
        <v>0</v>
      </c>
      <c r="U167" s="450">
        <f>IF(IFERROR(HLOOKUP($B167,$F18:$FS18,1,FALSE),0)=0,0,1)*U$62</f>
        <v>0</v>
      </c>
      <c r="V167" s="450">
        <f>IF(IFERROR(HLOOKUP($B167,$F19:$FS19,1,FALSE),0)=0,0,1)*V$62</f>
        <v>0</v>
      </c>
      <c r="W167" s="450">
        <f>IF(IFERROR(HLOOKUP($B167,$F20:$FS20,1,FALSE),0)=0,0,1)*W$62</f>
        <v>0</v>
      </c>
      <c r="X167" s="450">
        <f>IF(IFERROR(HLOOKUP($B167,$F21:$FS21,1,FALSE),0)=0,0,1)*X$62</f>
        <v>0</v>
      </c>
      <c r="Y167" s="450">
        <f>IF(IFERROR(HLOOKUP($B167,$F22:$FS22,1,FALSE),0)=0,0,1)*Y$62</f>
        <v>0</v>
      </c>
      <c r="Z167" s="450">
        <f>IF(IFERROR(HLOOKUP($B167,$F23:$FS23,1,FALSE),0)=0,0,1)*Z$62</f>
        <v>0</v>
      </c>
      <c r="AA167" s="450">
        <f>IF(IFERROR(HLOOKUP($B167,$F24:$FS24,1,FALSE),0)=0,0,1)*AA$62</f>
        <v>0</v>
      </c>
      <c r="AB167" s="450">
        <f>IF(IFERROR(HLOOKUP($B167,$F25:$FS25,1,FALSE),0)=0,0,1)*AB$62</f>
        <v>0</v>
      </c>
      <c r="AC167" s="450">
        <f>IF(IFERROR(HLOOKUP($B167,$F26:$FS26,1,FALSE),0)=0,0,1)*AC$62</f>
        <v>0</v>
      </c>
      <c r="AD167" s="450">
        <f>IF(IFERROR(HLOOKUP($B167,$F27:$FS27,1,FALSE),0)=0,0,1)*AD$62</f>
        <v>0</v>
      </c>
      <c r="AE167" s="450">
        <f>IF(IFERROR(HLOOKUP($B167,$F28:$FS28,1,FALSE),0)=0,0,1)*AE$62</f>
        <v>0</v>
      </c>
      <c r="AF167" s="450">
        <f>IF(IFERROR(HLOOKUP($B167,$F29:$FS29,1,FALSE),0)=0,0,1)*AF$62</f>
        <v>0</v>
      </c>
      <c r="AG167" s="450">
        <f>IF(IFERROR(HLOOKUP($B167,$F30:$FS30,1,FALSE),0)=0,0,1)*AG$62</f>
        <v>0</v>
      </c>
      <c r="AH167" s="450">
        <f>IF(IFERROR(HLOOKUP($B167,$F31:$FS31,1,FALSE),0)=0,0,1)*AH$62</f>
        <v>0</v>
      </c>
      <c r="AI167" s="450">
        <f>IF(IFERROR(HLOOKUP($B167,$F32:$FS32,1,FALSE),0)=0,0,1)*AI$62</f>
        <v>0</v>
      </c>
      <c r="AJ167" s="450">
        <f>IF(IFERROR(HLOOKUP($B167,$F33:$FS33,1,FALSE),0)=0,0,1)*AJ$62</f>
        <v>0</v>
      </c>
      <c r="AK167" s="450">
        <f>IF(IFERROR(HLOOKUP($B167,$F34:$FS34,1,FALSE),0)=0,0,1)*AK$62</f>
        <v>0</v>
      </c>
      <c r="AL167" s="450">
        <f>IF(IFERROR(HLOOKUP($B167,$F35:$FS35,1,FALSE),0)=0,0,1)*AL$62</f>
        <v>0</v>
      </c>
      <c r="AM167" s="450">
        <f>IF(IFERROR(HLOOKUP($B167,$F36:$FS36,1,FALSE),0)=0,0,1)*AM$62</f>
        <v>0</v>
      </c>
      <c r="AN167" s="450">
        <f>IF(IFERROR(HLOOKUP($B167,$F37:$FS37,1,FALSE),0)=0,0,1)*AN$62</f>
        <v>1</v>
      </c>
      <c r="AO167" s="450">
        <f>IF(IFERROR(HLOOKUP($B167,$F38:$FS38,1,FALSE),0)=0,0,1)*AO$62</f>
        <v>0</v>
      </c>
      <c r="AP167" s="450">
        <f>IF(IFERROR(HLOOKUP($B167,$F39:$FS39,1,FALSE),0)=0,0,1)*AP$62</f>
        <v>0</v>
      </c>
      <c r="AQ167" s="450">
        <f>IF(IFERROR(HLOOKUP($B167,$F40:$FS40,1,FALSE),0)=0,0,1)*AQ$62</f>
        <v>0</v>
      </c>
      <c r="AR167" s="450">
        <f>IF(IFERROR(HLOOKUP($B167,$F41:$FS41,1,FALSE),0)=0,0,1)*AR$62</f>
        <v>0</v>
      </c>
      <c r="AS167" s="450">
        <f>IF(IFERROR(HLOOKUP($B167,$F42:$FS42,1,FALSE),0)=0,0,1)*AS$62</f>
        <v>0</v>
      </c>
      <c r="AT167" s="450">
        <f>IF(IFERROR(HLOOKUP($B167,$F43:$FS43,1,FALSE),0)=0,0,1)*AT$62</f>
        <v>0</v>
      </c>
      <c r="AU167" s="450">
        <f>IF(IFERROR(HLOOKUP($B167,$F44:$FS44,1,FALSE),0)=0,0,1)*AU$62</f>
        <v>0</v>
      </c>
      <c r="AV167" s="450">
        <f>IF(IFERROR(HLOOKUP($B167,$F45:$FS45,1,FALSE),0)=0,0,1)*AV$62</f>
        <v>0</v>
      </c>
      <c r="AW167" s="450">
        <f>IF(IFERROR(HLOOKUP($B167,$F46:$FS46,1,FALSE),0)=0,0,1)*AW$62</f>
        <v>0</v>
      </c>
      <c r="AX167" s="450">
        <f>IF(IFERROR(HLOOKUP($B167,$F47:$FS47,1,FALSE),0)=0,0,1)*AX$62</f>
        <v>0</v>
      </c>
      <c r="AY167" s="450">
        <f>IF(IFERROR(HLOOKUP($B167,$F48:$FS48,1,FALSE),0)=0,0,1)*AY$62</f>
        <v>0</v>
      </c>
      <c r="AZ167" s="450">
        <f>IF(IFERROR(HLOOKUP($B167,$F49:$FS49,1,FALSE),0)=0,0,1)*AZ$62</f>
        <v>0</v>
      </c>
      <c r="BA167" s="450">
        <f>IF(IFERROR(HLOOKUP($B167,$F50:$FS50,1,FALSE),0)=0,0,1)*BA$62</f>
        <v>0</v>
      </c>
      <c r="BB167" s="450">
        <f>IF(IFERROR(HLOOKUP($B167,$F51:$FS51,1,FALSE),0)=0,0,1)*BB$62</f>
        <v>0</v>
      </c>
      <c r="BC167" s="450">
        <f>IF(IFERROR(HLOOKUP($B167,$F52:$FS52,1,FALSE),0)=0,0,1)*BC$62</f>
        <v>0</v>
      </c>
      <c r="BD167" s="450">
        <f>IF(IFERROR(HLOOKUP($B167,$F53:$FS53,1,FALSE),0)=0,0,1)*BD$62</f>
        <v>0</v>
      </c>
      <c r="BE167" s="450">
        <f>IF(IFERROR(HLOOKUP($B167,$F54:$FS54,1,FALSE),0)=0,0,1)*BE$62</f>
        <v>0</v>
      </c>
      <c r="BF167" s="450">
        <f>IF(IFERROR(HLOOKUP($B167,$F55:$FS55,1,FALSE),0)=0,0,1)*BF$62</f>
        <v>0</v>
      </c>
      <c r="BG167" s="450">
        <f>IF(IFERROR(HLOOKUP($B167,$F56:$FS56,1,FALSE),0)=0,0,1)*BG$62</f>
        <v>0</v>
      </c>
      <c r="BH167" s="450">
        <f>IF(IFERROR(HLOOKUP($B167,$F57:$FS57,1,FALSE),0)=0,0,1)*BH$62</f>
        <v>0</v>
      </c>
      <c r="BI167" s="450">
        <f>IF(IFERROR(HLOOKUP($B167,$F58:$FS58,1,FALSE),0)=0,0,1)*BI$62</f>
        <v>0</v>
      </c>
    </row>
    <row r="168" spans="1:61" ht="13">
      <c r="A168" s="609">
        <v>12</v>
      </c>
      <c r="B168" s="619" t="s">
        <v>743</v>
      </c>
      <c r="C168">
        <f t="shared" ca="1" si="0"/>
        <v>2.2800000000000002</v>
      </c>
      <c r="D168">
        <f t="shared" si="1"/>
        <v>6</v>
      </c>
      <c r="E168" s="450">
        <f>IF(IFERROR(HLOOKUP($B168,$F2:$FS2,1,FALSE),0)=0,0,1)*E$62</f>
        <v>0</v>
      </c>
      <c r="F168" s="450">
        <f>IF(IFERROR(HLOOKUP($B168,$F3:$FS3,1,FALSE),0)=0,0,1)*F$62</f>
        <v>0.18</v>
      </c>
      <c r="G168" s="450">
        <f>IF(IFERROR(HLOOKUP($B168,$F4:$FS4,1,FALSE),0)=0,0,1)*G$62</f>
        <v>1</v>
      </c>
      <c r="H168" s="450">
        <f>IF(IFERROR(HLOOKUP($B168,$F5:$FS5,1,FALSE),0)=0,0,1)*H$62</f>
        <v>0</v>
      </c>
      <c r="I168" s="450">
        <f ca="1">IF(IFERROR(HLOOKUP($B168,$F6:$FS6,1,FALSE),0)=0,0,1)*I$62</f>
        <v>0</v>
      </c>
      <c r="J168" s="450">
        <f>IF(IFERROR(HLOOKUP($B168,$F7:$FS7,1,FALSE),0)=0,0,1)*J$62</f>
        <v>0</v>
      </c>
      <c r="K168" s="450">
        <f>IF(IFERROR(HLOOKUP($B168,$F8:$FS8,1,FALSE),0)=0,0,1)*K$62</f>
        <v>0</v>
      </c>
      <c r="L168" s="450">
        <f>IF(IFERROR(HLOOKUP($B168,$F9:$FS9,1,FALSE),0)=0,0,1)*L$62</f>
        <v>0</v>
      </c>
      <c r="M168" s="450">
        <f>IF(IFERROR(HLOOKUP($B168,$F10:$FS10,1,FALSE),0)=0,0,1)*M$62</f>
        <v>0</v>
      </c>
      <c r="N168" s="450">
        <f>IF(IFERROR(HLOOKUP($B168,$F11:$FS11,1,FALSE),0)=0,0,1)*N$62</f>
        <v>0</v>
      </c>
      <c r="O168" s="450">
        <f>IF(IFERROR(HLOOKUP($B168,$F12:$FS12,1,FALSE),0)=0,0,1)*O$62</f>
        <v>0</v>
      </c>
      <c r="P168" s="450">
        <f>IF(IFERROR(HLOOKUP($B168,$F13:$FS13,1,FALSE),0)=0,0,1)*P$62</f>
        <v>0</v>
      </c>
      <c r="Q168" s="450">
        <f>IF(IFERROR(HLOOKUP($B168,$F14:$FS14,1,FALSE),0)=0,0,1)*Q$62</f>
        <v>0</v>
      </c>
      <c r="R168" s="450">
        <f>IF(IFERROR(HLOOKUP($B168,$F15:$FS15,1,FALSE),0)=0,0,1)*R$62</f>
        <v>0</v>
      </c>
      <c r="S168" s="450">
        <f>IF(IFERROR(HLOOKUP($B168,$F16:$FS16,1,FALSE),0)=0,0,1)*S$62</f>
        <v>0</v>
      </c>
      <c r="T168" s="450">
        <f>IF(IFERROR(HLOOKUP($B168,$F17:$FS17,1,FALSE),0)=0,0,1)*T$62</f>
        <v>0</v>
      </c>
      <c r="U168" s="450">
        <f>IF(IFERROR(HLOOKUP($B168,$F18:$FS18,1,FALSE),0)=0,0,1)*U$62</f>
        <v>0</v>
      </c>
      <c r="V168" s="450">
        <f>IF(IFERROR(HLOOKUP($B168,$F19:$FS19,1,FALSE),0)=0,0,1)*V$62</f>
        <v>0</v>
      </c>
      <c r="W168" s="450">
        <f>IF(IFERROR(HLOOKUP($B168,$F20:$FS20,1,FALSE),0)=0,0,1)*W$62</f>
        <v>0</v>
      </c>
      <c r="X168" s="450">
        <f>IF(IFERROR(HLOOKUP($B168,$F21:$FS21,1,FALSE),0)=0,0,1)*X$62</f>
        <v>0</v>
      </c>
      <c r="Y168" s="450">
        <f>IF(IFERROR(HLOOKUP($B168,$F22:$FS22,1,FALSE),0)=0,0,1)*Y$62</f>
        <v>0</v>
      </c>
      <c r="Z168" s="450">
        <f>IF(IFERROR(HLOOKUP($B168,$F23:$FS23,1,FALSE),0)=0,0,1)*Z$62</f>
        <v>0</v>
      </c>
      <c r="AA168" s="450">
        <f>IF(IFERROR(HLOOKUP($B168,$F24:$FS24,1,FALSE),0)=0,0,1)*AA$62</f>
        <v>0</v>
      </c>
      <c r="AB168" s="450">
        <f>IF(IFERROR(HLOOKUP($B168,$F25:$FS25,1,FALSE),0)=0,0,1)*AB$62</f>
        <v>0</v>
      </c>
      <c r="AC168" s="450">
        <f>IF(IFERROR(HLOOKUP($B168,$F26:$FS26,1,FALSE),0)=0,0,1)*AC$62</f>
        <v>0</v>
      </c>
      <c r="AD168" s="450">
        <f>IF(IFERROR(HLOOKUP($B168,$F27:$FS27,1,FALSE),0)=0,0,1)*AD$62</f>
        <v>0</v>
      </c>
      <c r="AE168" s="450">
        <f>IF(IFERROR(HLOOKUP($B168,$F28:$FS28,1,FALSE),0)=0,0,1)*AE$62</f>
        <v>0</v>
      </c>
      <c r="AF168" s="450">
        <f>IF(IFERROR(HLOOKUP($B168,$F29:$FS29,1,FALSE),0)=0,0,1)*AF$62</f>
        <v>0</v>
      </c>
      <c r="AG168" s="450">
        <f>IF(IFERROR(HLOOKUP($B168,$F30:$FS30,1,FALSE),0)=0,0,1)*AG$62</f>
        <v>0</v>
      </c>
      <c r="AH168" s="450">
        <f>IF(IFERROR(HLOOKUP($B168,$F31:$FS31,1,FALSE),0)=0,0,1)*AH$62</f>
        <v>0.1</v>
      </c>
      <c r="AI168" s="450">
        <f>IF(IFERROR(HLOOKUP($B168,$F32:$FS32,1,FALSE),0)=0,0,1)*AI$62</f>
        <v>0</v>
      </c>
      <c r="AJ168" s="450">
        <f>IF(IFERROR(HLOOKUP($B168,$F33:$FS33,1,FALSE),0)=0,0,1)*AJ$62</f>
        <v>0</v>
      </c>
      <c r="AK168" s="450">
        <f>IF(IFERROR(HLOOKUP($B168,$F34:$FS34,1,FALSE),0)=0,0,1)*AK$62</f>
        <v>0</v>
      </c>
      <c r="AL168" s="450">
        <f>IF(IFERROR(HLOOKUP($B168,$F35:$FS35,1,FALSE),0)=0,0,1)*AL$62</f>
        <v>0</v>
      </c>
      <c r="AM168" s="450">
        <f>IF(IFERROR(HLOOKUP($B168,$F36:$FS36,1,FALSE),0)=0,0,1)*AM$62</f>
        <v>0</v>
      </c>
      <c r="AN168" s="450">
        <f>IF(IFERROR(HLOOKUP($B168,$F37:$FS37,1,FALSE),0)=0,0,1)*AN$62</f>
        <v>1</v>
      </c>
      <c r="AO168" s="450">
        <f>IF(IFERROR(HLOOKUP($B168,$F38:$FS38,1,FALSE),0)=0,0,1)*AO$62</f>
        <v>0</v>
      </c>
      <c r="AP168" s="450">
        <f>IF(IFERROR(HLOOKUP($B168,$F39:$FS39,1,FALSE),0)=0,0,1)*AP$62</f>
        <v>0</v>
      </c>
      <c r="AQ168" s="450">
        <f>IF(IFERROR(HLOOKUP($B168,$F40:$FS40,1,FALSE),0)=0,0,1)*AQ$62</f>
        <v>0</v>
      </c>
      <c r="AR168" s="450">
        <f>IF(IFERROR(HLOOKUP($B168,$F41:$FS41,1,FALSE),0)=0,0,1)*AR$62</f>
        <v>0</v>
      </c>
      <c r="AS168" s="450">
        <f>IF(IFERROR(HLOOKUP($B168,$F42:$FS42,1,FALSE),0)=0,0,1)*AS$62</f>
        <v>0</v>
      </c>
      <c r="AT168" s="450">
        <f>IF(IFERROR(HLOOKUP($B168,$F43:$FS43,1,FALSE),0)=0,0,1)*AT$62</f>
        <v>0</v>
      </c>
      <c r="AU168" s="450">
        <f>IF(IFERROR(HLOOKUP($B168,$F44:$FS44,1,FALSE),0)=0,0,1)*AU$62</f>
        <v>0</v>
      </c>
      <c r="AV168" s="450">
        <f>IF(IFERROR(HLOOKUP($B168,$F45:$FS45,1,FALSE),0)=0,0,1)*AV$62</f>
        <v>0</v>
      </c>
      <c r="AW168" s="450">
        <f>IF(IFERROR(HLOOKUP($B168,$F46:$FS46,1,FALSE),0)=0,0,1)*AW$62</f>
        <v>0</v>
      </c>
      <c r="AX168" s="450">
        <f>IF(IFERROR(HLOOKUP($B168,$F47:$FS47,1,FALSE),0)=0,0,1)*AX$62</f>
        <v>0</v>
      </c>
      <c r="AY168" s="450">
        <f>IF(IFERROR(HLOOKUP($B168,$F48:$FS48,1,FALSE),0)=0,0,1)*AY$62</f>
        <v>0</v>
      </c>
      <c r="AZ168" s="450">
        <f>IF(IFERROR(HLOOKUP($B168,$F49:$FS49,1,FALSE),0)=0,0,1)*AZ$62</f>
        <v>0</v>
      </c>
      <c r="BA168" s="450">
        <f>IF(IFERROR(HLOOKUP($B168,$F50:$FS50,1,FALSE),0)=0,0,1)*BA$62</f>
        <v>0</v>
      </c>
      <c r="BB168" s="450">
        <f>IF(IFERROR(HLOOKUP($B168,$F51:$FS51,1,FALSE),0)=0,0,1)*BB$62</f>
        <v>0</v>
      </c>
      <c r="BC168" s="450">
        <f>IF(IFERROR(HLOOKUP($B168,$F52:$FS52,1,FALSE),0)=0,0,1)*BC$62</f>
        <v>0</v>
      </c>
      <c r="BD168" s="450">
        <f>IF(IFERROR(HLOOKUP($B168,$F53:$FS53,1,FALSE),0)=0,0,1)*BD$62</f>
        <v>0</v>
      </c>
      <c r="BE168" s="450">
        <f>IF(IFERROR(HLOOKUP($B168,$F54:$FS54,1,FALSE),0)=0,0,1)*BE$62</f>
        <v>0</v>
      </c>
      <c r="BF168" s="450">
        <f>IF(IFERROR(HLOOKUP($B168,$F55:$FS55,1,FALSE),0)=0,0,1)*BF$62</f>
        <v>0</v>
      </c>
      <c r="BG168" s="450">
        <f>IF(IFERROR(HLOOKUP($B168,$F56:$FS56,1,FALSE),0)=0,0,1)*BG$62</f>
        <v>0</v>
      </c>
      <c r="BH168" s="450">
        <f>IF(IFERROR(HLOOKUP($B168,$F57:$FS57,1,FALSE),0)=0,0,1)*BH$62</f>
        <v>0</v>
      </c>
      <c r="BI168" s="450">
        <f>IF(IFERROR(HLOOKUP($B168,$F58:$FS58,1,FALSE),0)=0,0,1)*BI$62</f>
        <v>0</v>
      </c>
    </row>
    <row r="169" spans="1:61" ht="13">
      <c r="A169" s="609">
        <v>12</v>
      </c>
      <c r="B169" s="619" t="s">
        <v>744</v>
      </c>
      <c r="C169">
        <f t="shared" ca="1" si="0"/>
        <v>1.18</v>
      </c>
      <c r="D169">
        <f t="shared" si="1"/>
        <v>2</v>
      </c>
      <c r="E169" s="450">
        <f>IF(IFERROR(HLOOKUP($B169,$F2:$FS2,1,FALSE),0)=0,0,1)*E$62</f>
        <v>0</v>
      </c>
      <c r="F169" s="450">
        <f>IF(IFERROR(HLOOKUP($B169,$F3:$FS3,1,FALSE),0)=0,0,1)*F$62</f>
        <v>0.18</v>
      </c>
      <c r="G169" s="450">
        <f>IF(IFERROR(HLOOKUP($B169,$F4:$FS4,1,FALSE),0)=0,0,1)*G$62</f>
        <v>1</v>
      </c>
      <c r="H169" s="450">
        <f>IF(IFERROR(HLOOKUP($B169,$F5:$FS5,1,FALSE),0)=0,0,1)*H$62</f>
        <v>0</v>
      </c>
      <c r="I169" s="450">
        <f ca="1">IF(IFERROR(HLOOKUP($B169,$F6:$FS6,1,FALSE),0)=0,0,1)*I$62</f>
        <v>0</v>
      </c>
      <c r="J169" s="450">
        <f>IF(IFERROR(HLOOKUP($B169,$F7:$FS7,1,FALSE),0)=0,0,1)*J$62</f>
        <v>0</v>
      </c>
      <c r="K169" s="450">
        <f>IF(IFERROR(HLOOKUP($B169,$F8:$FS8,1,FALSE),0)=0,0,1)*K$62</f>
        <v>0</v>
      </c>
      <c r="L169" s="450">
        <f>IF(IFERROR(HLOOKUP($B169,$F9:$FS9,1,FALSE),0)=0,0,1)*L$62</f>
        <v>0</v>
      </c>
      <c r="M169" s="450">
        <f>IF(IFERROR(HLOOKUP($B169,$F10:$FS10,1,FALSE),0)=0,0,1)*M$62</f>
        <v>0</v>
      </c>
      <c r="N169" s="450">
        <f>IF(IFERROR(HLOOKUP($B169,$F11:$FS11,1,FALSE),0)=0,0,1)*N$62</f>
        <v>0</v>
      </c>
      <c r="O169" s="450">
        <f>IF(IFERROR(HLOOKUP($B169,$F12:$FS12,1,FALSE),0)=0,0,1)*O$62</f>
        <v>0</v>
      </c>
      <c r="P169" s="450">
        <f>IF(IFERROR(HLOOKUP($B169,$F13:$FS13,1,FALSE),0)=0,0,1)*P$62</f>
        <v>0</v>
      </c>
      <c r="Q169" s="450">
        <f>IF(IFERROR(HLOOKUP($B169,$F14:$FS14,1,FALSE),0)=0,0,1)*Q$62</f>
        <v>0</v>
      </c>
      <c r="R169" s="450">
        <f>IF(IFERROR(HLOOKUP($B169,$F15:$FS15,1,FALSE),0)=0,0,1)*R$62</f>
        <v>0</v>
      </c>
      <c r="S169" s="450">
        <f>IF(IFERROR(HLOOKUP($B169,$F16:$FS16,1,FALSE),0)=0,0,1)*S$62</f>
        <v>0</v>
      </c>
      <c r="T169" s="450">
        <f>IF(IFERROR(HLOOKUP($B169,$F17:$FS17,1,FALSE),0)=0,0,1)*T$62</f>
        <v>0</v>
      </c>
      <c r="U169" s="450">
        <f>IF(IFERROR(HLOOKUP($B169,$F18:$FS18,1,FALSE),0)=0,0,1)*U$62</f>
        <v>0</v>
      </c>
      <c r="V169" s="450">
        <f>IF(IFERROR(HLOOKUP($B169,$F19:$FS19,1,FALSE),0)=0,0,1)*V$62</f>
        <v>0</v>
      </c>
      <c r="W169" s="450">
        <f>IF(IFERROR(HLOOKUP($B169,$F20:$FS20,1,FALSE),0)=0,0,1)*W$62</f>
        <v>0</v>
      </c>
      <c r="X169" s="450">
        <f>IF(IFERROR(HLOOKUP($B169,$F21:$FS21,1,FALSE),0)=0,0,1)*X$62</f>
        <v>0</v>
      </c>
      <c r="Y169" s="450">
        <f>IF(IFERROR(HLOOKUP($B169,$F22:$FS22,1,FALSE),0)=0,0,1)*Y$62</f>
        <v>0</v>
      </c>
      <c r="Z169" s="450">
        <f>IF(IFERROR(HLOOKUP($B169,$F23:$FS23,1,FALSE),0)=0,0,1)*Z$62</f>
        <v>0</v>
      </c>
      <c r="AA169" s="450">
        <f>IF(IFERROR(HLOOKUP($B169,$F24:$FS24,1,FALSE),0)=0,0,1)*AA$62</f>
        <v>0</v>
      </c>
      <c r="AB169" s="450">
        <f>IF(IFERROR(HLOOKUP($B169,$F25:$FS25,1,FALSE),0)=0,0,1)*AB$62</f>
        <v>0</v>
      </c>
      <c r="AC169" s="450">
        <f>IF(IFERROR(HLOOKUP($B169,$F26:$FS26,1,FALSE),0)=0,0,1)*AC$62</f>
        <v>0</v>
      </c>
      <c r="AD169" s="450">
        <f>IF(IFERROR(HLOOKUP($B169,$F27:$FS27,1,FALSE),0)=0,0,1)*AD$62</f>
        <v>0</v>
      </c>
      <c r="AE169" s="450">
        <f>IF(IFERROR(HLOOKUP($B169,$F28:$FS28,1,FALSE),0)=0,0,1)*AE$62</f>
        <v>0</v>
      </c>
      <c r="AF169" s="450">
        <f>IF(IFERROR(HLOOKUP($B169,$F29:$FS29,1,FALSE),0)=0,0,1)*AF$62</f>
        <v>0</v>
      </c>
      <c r="AG169" s="450">
        <f>IF(IFERROR(HLOOKUP($B169,$F30:$FS30,1,FALSE),0)=0,0,1)*AG$62</f>
        <v>0</v>
      </c>
      <c r="AH169" s="450">
        <f>IF(IFERROR(HLOOKUP($B169,$F31:$FS31,1,FALSE),0)=0,0,1)*AH$62</f>
        <v>0</v>
      </c>
      <c r="AI169" s="450">
        <f>IF(IFERROR(HLOOKUP($B169,$F32:$FS32,1,FALSE),0)=0,0,1)*AI$62</f>
        <v>0</v>
      </c>
      <c r="AJ169" s="450">
        <f>IF(IFERROR(HLOOKUP($B169,$F33:$FS33,1,FALSE),0)=0,0,1)*AJ$62</f>
        <v>0</v>
      </c>
      <c r="AK169" s="450">
        <f>IF(IFERROR(HLOOKUP($B169,$F34:$FS34,1,FALSE),0)=0,0,1)*AK$62</f>
        <v>0</v>
      </c>
      <c r="AL169" s="450">
        <f>IF(IFERROR(HLOOKUP($B169,$F35:$FS35,1,FALSE),0)=0,0,1)*AL$62</f>
        <v>0</v>
      </c>
      <c r="AM169" s="450">
        <f>IF(IFERROR(HLOOKUP($B169,$F36:$FS36,1,FALSE),0)=0,0,1)*AM$62</f>
        <v>0</v>
      </c>
      <c r="AN169" s="450">
        <f>IF(IFERROR(HLOOKUP($B169,$F37:$FS37,1,FALSE),0)=0,0,1)*AN$62</f>
        <v>0</v>
      </c>
      <c r="AO169" s="450">
        <f>IF(IFERROR(HLOOKUP($B169,$F38:$FS38,1,FALSE),0)=0,0,1)*AO$62</f>
        <v>0</v>
      </c>
      <c r="AP169" s="450">
        <f>IF(IFERROR(HLOOKUP($B169,$F39:$FS39,1,FALSE),0)=0,0,1)*AP$62</f>
        <v>0</v>
      </c>
      <c r="AQ169" s="450">
        <f>IF(IFERROR(HLOOKUP($B169,$F40:$FS40,1,FALSE),0)=0,0,1)*AQ$62</f>
        <v>0</v>
      </c>
      <c r="AR169" s="450">
        <f>IF(IFERROR(HLOOKUP($B169,$F41:$FS41,1,FALSE),0)=0,0,1)*AR$62</f>
        <v>0</v>
      </c>
      <c r="AS169" s="450">
        <f>IF(IFERROR(HLOOKUP($B169,$F42:$FS42,1,FALSE),0)=0,0,1)*AS$62</f>
        <v>0</v>
      </c>
      <c r="AT169" s="450">
        <f>IF(IFERROR(HLOOKUP($B169,$F43:$FS43,1,FALSE),0)=0,0,1)*AT$62</f>
        <v>0</v>
      </c>
      <c r="AU169" s="450">
        <f>IF(IFERROR(HLOOKUP($B169,$F44:$FS44,1,FALSE),0)=0,0,1)*AU$62</f>
        <v>0</v>
      </c>
      <c r="AV169" s="450">
        <f>IF(IFERROR(HLOOKUP($B169,$F45:$FS45,1,FALSE),0)=0,0,1)*AV$62</f>
        <v>0</v>
      </c>
      <c r="AW169" s="450">
        <f>IF(IFERROR(HLOOKUP($B169,$F46:$FS46,1,FALSE),0)=0,0,1)*AW$62</f>
        <v>0</v>
      </c>
      <c r="AX169" s="450">
        <f>IF(IFERROR(HLOOKUP($B169,$F47:$FS47,1,FALSE),0)=0,0,1)*AX$62</f>
        <v>0</v>
      </c>
      <c r="AY169" s="450">
        <f>IF(IFERROR(HLOOKUP($B169,$F48:$FS48,1,FALSE),0)=0,0,1)*AY$62</f>
        <v>0</v>
      </c>
      <c r="AZ169" s="450">
        <f>IF(IFERROR(HLOOKUP($B169,$F49:$FS49,1,FALSE),0)=0,0,1)*AZ$62</f>
        <v>0</v>
      </c>
      <c r="BA169" s="450">
        <f>IF(IFERROR(HLOOKUP($B169,$F50:$FS50,1,FALSE),0)=0,0,1)*BA$62</f>
        <v>0</v>
      </c>
      <c r="BB169" s="450">
        <f>IF(IFERROR(HLOOKUP($B169,$F51:$FS51,1,FALSE),0)=0,0,1)*BB$62</f>
        <v>0</v>
      </c>
      <c r="BC169" s="450">
        <f>IF(IFERROR(HLOOKUP($B169,$F52:$FS52,1,FALSE),0)=0,0,1)*BC$62</f>
        <v>0</v>
      </c>
      <c r="BD169" s="450">
        <f>IF(IFERROR(HLOOKUP($B169,$F53:$FS53,1,FALSE),0)=0,0,1)*BD$62</f>
        <v>0</v>
      </c>
      <c r="BE169" s="450">
        <f>IF(IFERROR(HLOOKUP($B169,$F54:$FS54,1,FALSE),0)=0,0,1)*BE$62</f>
        <v>0</v>
      </c>
      <c r="BF169" s="450">
        <f>IF(IFERROR(HLOOKUP($B169,$F55:$FS55,1,FALSE),0)=0,0,1)*BF$62</f>
        <v>0</v>
      </c>
      <c r="BG169" s="450">
        <f>IF(IFERROR(HLOOKUP($B169,$F56:$FS56,1,FALSE),0)=0,0,1)*BG$62</f>
        <v>0</v>
      </c>
      <c r="BH169" s="450">
        <f>IF(IFERROR(HLOOKUP($B169,$F57:$FS57,1,FALSE),0)=0,0,1)*BH$62</f>
        <v>0</v>
      </c>
      <c r="BI169" s="450">
        <f>IF(IFERROR(HLOOKUP($B169,$F58:$FS58,1,FALSE),0)=0,0,1)*BI$62</f>
        <v>0</v>
      </c>
    </row>
    <row r="170" spans="1:61" ht="13">
      <c r="A170" s="609">
        <v>12</v>
      </c>
      <c r="B170" s="619" t="s">
        <v>745</v>
      </c>
      <c r="C170">
        <f t="shared" ca="1" si="0"/>
        <v>2.1799999999999997</v>
      </c>
      <c r="D170">
        <f t="shared" si="1"/>
        <v>3</v>
      </c>
      <c r="E170" s="450">
        <f>IF(IFERROR(HLOOKUP($B170,$F2:$FS2,1,FALSE),0)=0,0,1)*E$62</f>
        <v>0</v>
      </c>
      <c r="F170" s="450">
        <f>IF(IFERROR(HLOOKUP($B170,$F3:$FS3,1,FALSE),0)=0,0,1)*F$62</f>
        <v>0.18</v>
      </c>
      <c r="G170" s="450">
        <f>IF(IFERROR(HLOOKUP($B170,$F4:$FS4,1,FALSE),0)=0,0,1)*G$62</f>
        <v>1</v>
      </c>
      <c r="H170" s="450">
        <f>IF(IFERROR(HLOOKUP($B170,$F5:$FS5,1,FALSE),0)=0,0,1)*H$62</f>
        <v>0</v>
      </c>
      <c r="I170" s="450">
        <f ca="1">IF(IFERROR(HLOOKUP($B170,$F6:$FS6,1,FALSE),0)=0,0,1)*I$62</f>
        <v>0</v>
      </c>
      <c r="J170" s="450">
        <f>IF(IFERROR(HLOOKUP($B170,$F7:$FS7,1,FALSE),0)=0,0,1)*J$62</f>
        <v>0</v>
      </c>
      <c r="K170" s="450">
        <f>IF(IFERROR(HLOOKUP($B170,$F8:$FS8,1,FALSE),0)=0,0,1)*K$62</f>
        <v>0</v>
      </c>
      <c r="L170" s="450">
        <f>IF(IFERROR(HLOOKUP($B170,$F9:$FS9,1,FALSE),0)=0,0,1)*L$62</f>
        <v>0</v>
      </c>
      <c r="M170" s="450">
        <f>IF(IFERROR(HLOOKUP($B170,$F10:$FS10,1,FALSE),0)=0,0,1)*M$62</f>
        <v>0</v>
      </c>
      <c r="N170" s="450">
        <f>IF(IFERROR(HLOOKUP($B170,$F11:$FS11,1,FALSE),0)=0,0,1)*N$62</f>
        <v>0</v>
      </c>
      <c r="O170" s="450">
        <f>IF(IFERROR(HLOOKUP($B170,$F12:$FS12,1,FALSE),0)=0,0,1)*O$62</f>
        <v>0</v>
      </c>
      <c r="P170" s="450">
        <f>IF(IFERROR(HLOOKUP($B170,$F13:$FS13,1,FALSE),0)=0,0,1)*P$62</f>
        <v>0</v>
      </c>
      <c r="Q170" s="450">
        <f>IF(IFERROR(HLOOKUP($B170,$F14:$FS14,1,FALSE),0)=0,0,1)*Q$62</f>
        <v>0</v>
      </c>
      <c r="R170" s="450">
        <f>IF(IFERROR(HLOOKUP($B170,$F15:$FS15,1,FALSE),0)=0,0,1)*R$62</f>
        <v>0</v>
      </c>
      <c r="S170" s="450">
        <f>IF(IFERROR(HLOOKUP($B170,$F16:$FS16,1,FALSE),0)=0,0,1)*S$62</f>
        <v>0</v>
      </c>
      <c r="T170" s="450">
        <f>IF(IFERROR(HLOOKUP($B170,$F17:$FS17,1,FALSE),0)=0,0,1)*T$62</f>
        <v>0</v>
      </c>
      <c r="U170" s="450">
        <f>IF(IFERROR(HLOOKUP($B170,$F18:$FS18,1,FALSE),0)=0,0,1)*U$62</f>
        <v>0</v>
      </c>
      <c r="V170" s="450">
        <f>IF(IFERROR(HLOOKUP($B170,$F19:$FS19,1,FALSE),0)=0,0,1)*V$62</f>
        <v>0</v>
      </c>
      <c r="W170" s="450">
        <f>IF(IFERROR(HLOOKUP($B170,$F20:$FS20,1,FALSE),0)=0,0,1)*W$62</f>
        <v>0</v>
      </c>
      <c r="X170" s="450">
        <f>IF(IFERROR(HLOOKUP($B170,$F21:$FS21,1,FALSE),0)=0,0,1)*X$62</f>
        <v>0</v>
      </c>
      <c r="Y170" s="450">
        <f>IF(IFERROR(HLOOKUP($B170,$F22:$FS22,1,FALSE),0)=0,0,1)*Y$62</f>
        <v>0</v>
      </c>
      <c r="Z170" s="450">
        <f>IF(IFERROR(HLOOKUP($B170,$F23:$FS23,1,FALSE),0)=0,0,1)*Z$62</f>
        <v>0</v>
      </c>
      <c r="AA170" s="450">
        <f>IF(IFERROR(HLOOKUP($B170,$F24:$FS24,1,FALSE),0)=0,0,1)*AA$62</f>
        <v>0</v>
      </c>
      <c r="AB170" s="450">
        <f>IF(IFERROR(HLOOKUP($B170,$F25:$FS25,1,FALSE),0)=0,0,1)*AB$62</f>
        <v>0</v>
      </c>
      <c r="AC170" s="450">
        <f>IF(IFERROR(HLOOKUP($B170,$F26:$FS26,1,FALSE),0)=0,0,1)*AC$62</f>
        <v>0</v>
      </c>
      <c r="AD170" s="450">
        <f>IF(IFERROR(HLOOKUP($B170,$F27:$FS27,1,FALSE),0)=0,0,1)*AD$62</f>
        <v>0</v>
      </c>
      <c r="AE170" s="450">
        <f>IF(IFERROR(HLOOKUP($B170,$F28:$FS28,1,FALSE),0)=0,0,1)*AE$62</f>
        <v>0</v>
      </c>
      <c r="AF170" s="450">
        <f>IF(IFERROR(HLOOKUP($B170,$F29:$FS29,1,FALSE),0)=0,0,1)*AF$62</f>
        <v>0</v>
      </c>
      <c r="AG170" s="450">
        <f>IF(IFERROR(HLOOKUP($B170,$F30:$FS30,1,FALSE),0)=0,0,1)*AG$62</f>
        <v>0</v>
      </c>
      <c r="AH170" s="450">
        <f>IF(IFERROR(HLOOKUP($B170,$F31:$FS31,1,FALSE),0)=0,0,1)*AH$62</f>
        <v>0</v>
      </c>
      <c r="AI170" s="450">
        <f>IF(IFERROR(HLOOKUP($B170,$F32:$FS32,1,FALSE),0)=0,0,1)*AI$62</f>
        <v>0</v>
      </c>
      <c r="AJ170" s="450">
        <f>IF(IFERROR(HLOOKUP($B170,$F33:$FS33,1,FALSE),0)=0,0,1)*AJ$62</f>
        <v>0</v>
      </c>
      <c r="AK170" s="450">
        <f>IF(IFERROR(HLOOKUP($B170,$F34:$FS34,1,FALSE),0)=0,0,1)*AK$62</f>
        <v>0</v>
      </c>
      <c r="AL170" s="450">
        <f>IF(IFERROR(HLOOKUP($B170,$F35:$FS35,1,FALSE),0)=0,0,1)*AL$62</f>
        <v>0</v>
      </c>
      <c r="AM170" s="450">
        <f>IF(IFERROR(HLOOKUP($B170,$F36:$FS36,1,FALSE),0)=0,0,1)*AM$62</f>
        <v>0</v>
      </c>
      <c r="AN170" s="450">
        <f>IF(IFERROR(HLOOKUP($B170,$F37:$FS37,1,FALSE),0)=0,0,1)*AN$62</f>
        <v>0</v>
      </c>
      <c r="AO170" s="450">
        <f>IF(IFERROR(HLOOKUP($B170,$F38:$FS38,1,FALSE),0)=0,0,1)*AO$62</f>
        <v>0</v>
      </c>
      <c r="AP170" s="450">
        <f>IF(IFERROR(HLOOKUP($B170,$F39:$FS39,1,FALSE),0)=0,0,1)*AP$62</f>
        <v>0</v>
      </c>
      <c r="AQ170" s="450">
        <f>IF(IFERROR(HLOOKUP($B170,$F40:$FS40,1,FALSE),0)=0,0,1)*AQ$62</f>
        <v>0</v>
      </c>
      <c r="AR170" s="450">
        <f>IF(IFERROR(HLOOKUP($B170,$F41:$FS41,1,FALSE),0)=0,0,1)*AR$62</f>
        <v>1</v>
      </c>
      <c r="AS170" s="450">
        <f>IF(IFERROR(HLOOKUP($B170,$F42:$FS42,1,FALSE),0)=0,0,1)*AS$62</f>
        <v>0</v>
      </c>
      <c r="AT170" s="450">
        <f>IF(IFERROR(HLOOKUP($B170,$F43:$FS43,1,FALSE),0)=0,0,1)*AT$62</f>
        <v>0</v>
      </c>
      <c r="AU170" s="450">
        <f>IF(IFERROR(HLOOKUP($B170,$F44:$FS44,1,FALSE),0)=0,0,1)*AU$62</f>
        <v>0</v>
      </c>
      <c r="AV170" s="450">
        <f>IF(IFERROR(HLOOKUP($B170,$F45:$FS45,1,FALSE),0)=0,0,1)*AV$62</f>
        <v>0</v>
      </c>
      <c r="AW170" s="450">
        <f>IF(IFERROR(HLOOKUP($B170,$F46:$FS46,1,FALSE),0)=0,0,1)*AW$62</f>
        <v>0</v>
      </c>
      <c r="AX170" s="450">
        <f>IF(IFERROR(HLOOKUP($B170,$F47:$FS47,1,FALSE),0)=0,0,1)*AX$62</f>
        <v>0</v>
      </c>
      <c r="AY170" s="450">
        <f>IF(IFERROR(HLOOKUP($B170,$F48:$FS48,1,FALSE),0)=0,0,1)*AY$62</f>
        <v>0</v>
      </c>
      <c r="AZ170" s="450">
        <f>IF(IFERROR(HLOOKUP($B170,$F49:$FS49,1,FALSE),0)=0,0,1)*AZ$62</f>
        <v>0</v>
      </c>
      <c r="BA170" s="450">
        <f>IF(IFERROR(HLOOKUP($B170,$F50:$FS50,1,FALSE),0)=0,0,1)*BA$62</f>
        <v>0</v>
      </c>
      <c r="BB170" s="450">
        <f>IF(IFERROR(HLOOKUP($B170,$F51:$FS51,1,FALSE),0)=0,0,1)*BB$62</f>
        <v>0</v>
      </c>
      <c r="BC170" s="450">
        <f>IF(IFERROR(HLOOKUP($B170,$F52:$FS52,1,FALSE),0)=0,0,1)*BC$62</f>
        <v>0</v>
      </c>
      <c r="BD170" s="450">
        <f>IF(IFERROR(HLOOKUP($B170,$F53:$FS53,1,FALSE),0)=0,0,1)*BD$62</f>
        <v>0</v>
      </c>
      <c r="BE170" s="450">
        <f>IF(IFERROR(HLOOKUP($B170,$F54:$FS54,1,FALSE),0)=0,0,1)*BE$62</f>
        <v>0</v>
      </c>
      <c r="BF170" s="450">
        <f>IF(IFERROR(HLOOKUP($B170,$F55:$FS55,1,FALSE),0)=0,0,1)*BF$62</f>
        <v>0</v>
      </c>
      <c r="BG170" s="450">
        <f>IF(IFERROR(HLOOKUP($B170,$F56:$FS56,1,FALSE),0)=0,0,1)*BG$62</f>
        <v>0</v>
      </c>
      <c r="BH170" s="450">
        <f>IF(IFERROR(HLOOKUP($B170,$F57:$FS57,1,FALSE),0)=0,0,1)*BH$62</f>
        <v>0</v>
      </c>
      <c r="BI170" s="450">
        <f>IF(IFERROR(HLOOKUP($B170,$F58:$FS58,1,FALSE),0)=0,0,1)*BI$62</f>
        <v>0</v>
      </c>
    </row>
    <row r="171" spans="1:61" ht="13">
      <c r="A171" s="609">
        <v>12</v>
      </c>
      <c r="B171" s="619" t="s">
        <v>746</v>
      </c>
      <c r="C171">
        <f t="shared" ca="1" si="0"/>
        <v>4.2912086625695052</v>
      </c>
      <c r="D171">
        <f t="shared" si="1"/>
        <v>6</v>
      </c>
      <c r="E171" s="450">
        <f>IF(IFERROR(HLOOKUP($B171,$F2:$FS2,1,FALSE),0)=0,0,1)*E$62</f>
        <v>0</v>
      </c>
      <c r="F171" s="450">
        <f>IF(IFERROR(HLOOKUP($B171,$F3:$FS3,1,FALSE),0)=0,0,1)*F$62</f>
        <v>0.18</v>
      </c>
      <c r="G171" s="450">
        <f>IF(IFERROR(HLOOKUP($B171,$F4:$FS4,1,FALSE),0)=0,0,1)*G$62</f>
        <v>1</v>
      </c>
      <c r="H171" s="450">
        <f>IF(IFERROR(HLOOKUP($B171,$F5:$FS5,1,FALSE),0)=0,0,1)*H$62</f>
        <v>0</v>
      </c>
      <c r="I171" s="450">
        <f ca="1">IF(IFERROR(HLOOKUP($B171,$F6:$FS6,1,FALSE),0)=0,0,1)*I$62</f>
        <v>0</v>
      </c>
      <c r="J171" s="450">
        <f>IF(IFERROR(HLOOKUP($B171,$F7:$FS7,1,FALSE),0)=0,0,1)*J$62</f>
        <v>0</v>
      </c>
      <c r="K171" s="450">
        <f>IF(IFERROR(HLOOKUP($B171,$F8:$FS8,1,FALSE),0)=0,0,1)*K$62</f>
        <v>0</v>
      </c>
      <c r="L171" s="450">
        <f>IF(IFERROR(HLOOKUP($B171,$F9:$FS9,1,FALSE),0)=0,0,1)*L$62</f>
        <v>0</v>
      </c>
      <c r="M171" s="450">
        <f>IF(IFERROR(HLOOKUP($B171,$F10:$FS10,1,FALSE),0)=0,0,1)*M$62</f>
        <v>0</v>
      </c>
      <c r="N171" s="450">
        <f>IF(IFERROR(HLOOKUP($B171,$F11:$FS11,1,FALSE),0)=0,0,1)*N$62</f>
        <v>1</v>
      </c>
      <c r="O171" s="450">
        <f>IF(IFERROR(HLOOKUP($B171,$F12:$FS12,1,FALSE),0)=0,0,1)*O$62</f>
        <v>1</v>
      </c>
      <c r="P171" s="450">
        <f>IF(IFERROR(HLOOKUP($B171,$F13:$FS13,1,FALSE),0)=0,0,1)*P$62</f>
        <v>0.11120866256950541</v>
      </c>
      <c r="Q171" s="450">
        <f>IF(IFERROR(HLOOKUP($B171,$F14:$FS14,1,FALSE),0)=0,0,1)*Q$62</f>
        <v>0</v>
      </c>
      <c r="R171" s="450">
        <f>IF(IFERROR(HLOOKUP($B171,$F15:$FS15,1,FALSE),0)=0,0,1)*R$62</f>
        <v>0</v>
      </c>
      <c r="S171" s="450">
        <f>IF(IFERROR(HLOOKUP($B171,$F16:$FS16,1,FALSE),0)=0,0,1)*S$62</f>
        <v>0</v>
      </c>
      <c r="T171" s="450">
        <f>IF(IFERROR(HLOOKUP($B171,$F17:$FS17,1,FALSE),0)=0,0,1)*T$62</f>
        <v>0</v>
      </c>
      <c r="U171" s="450">
        <f>IF(IFERROR(HLOOKUP($B171,$F18:$FS18,1,FALSE),0)=0,0,1)*U$62</f>
        <v>0</v>
      </c>
      <c r="V171" s="450">
        <f>IF(IFERROR(HLOOKUP($B171,$F19:$FS19,1,FALSE),0)=0,0,1)*V$62</f>
        <v>0</v>
      </c>
      <c r="W171" s="450">
        <f>IF(IFERROR(HLOOKUP($B171,$F20:$FS20,1,FALSE),0)=0,0,1)*W$62</f>
        <v>0</v>
      </c>
      <c r="X171" s="450">
        <f>IF(IFERROR(HLOOKUP($B171,$F21:$FS21,1,FALSE),0)=0,0,1)*X$62</f>
        <v>0</v>
      </c>
      <c r="Y171" s="450">
        <f>IF(IFERROR(HLOOKUP($B171,$F22:$FS22,1,FALSE),0)=0,0,1)*Y$62</f>
        <v>0</v>
      </c>
      <c r="Z171" s="450">
        <f>IF(IFERROR(HLOOKUP($B171,$F23:$FS23,1,FALSE),0)=0,0,1)*Z$62</f>
        <v>0</v>
      </c>
      <c r="AA171" s="450">
        <f>IF(IFERROR(HLOOKUP($B171,$F24:$FS24,1,FALSE),0)=0,0,1)*AA$62</f>
        <v>0</v>
      </c>
      <c r="AB171" s="450">
        <f>IF(IFERROR(HLOOKUP($B171,$F25:$FS25,1,FALSE),0)=0,0,1)*AB$62</f>
        <v>1</v>
      </c>
      <c r="AC171" s="450">
        <f>IF(IFERROR(HLOOKUP($B171,$F26:$FS26,1,FALSE),0)=0,0,1)*AC$62</f>
        <v>0</v>
      </c>
      <c r="AD171" s="450">
        <f>IF(IFERROR(HLOOKUP($B171,$F27:$FS27,1,FALSE),0)=0,0,1)*AD$62</f>
        <v>0</v>
      </c>
      <c r="AE171" s="450">
        <f>IF(IFERROR(HLOOKUP($B171,$F28:$FS28,1,FALSE),0)=0,0,1)*AE$62</f>
        <v>0</v>
      </c>
      <c r="AF171" s="450">
        <f>IF(IFERROR(HLOOKUP($B171,$F29:$FS29,1,FALSE),0)=0,0,1)*AF$62</f>
        <v>0</v>
      </c>
      <c r="AG171" s="450">
        <f>IF(IFERROR(HLOOKUP($B171,$F30:$FS30,1,FALSE),0)=0,0,1)*AG$62</f>
        <v>0</v>
      </c>
      <c r="AH171" s="450">
        <f>IF(IFERROR(HLOOKUP($B171,$F31:$FS31,1,FALSE),0)=0,0,1)*AH$62</f>
        <v>0</v>
      </c>
      <c r="AI171" s="450">
        <f>IF(IFERROR(HLOOKUP($B171,$F32:$FS32,1,FALSE),0)=0,0,1)*AI$62</f>
        <v>0</v>
      </c>
      <c r="AJ171" s="450">
        <f>IF(IFERROR(HLOOKUP($B171,$F33:$FS33,1,FALSE),0)=0,0,1)*AJ$62</f>
        <v>0</v>
      </c>
      <c r="AK171" s="450">
        <f>IF(IFERROR(HLOOKUP($B171,$F34:$FS34,1,FALSE),0)=0,0,1)*AK$62</f>
        <v>0</v>
      </c>
      <c r="AL171" s="450">
        <f>IF(IFERROR(HLOOKUP($B171,$F35:$FS35,1,FALSE),0)=0,0,1)*AL$62</f>
        <v>0</v>
      </c>
      <c r="AM171" s="450">
        <f>IF(IFERROR(HLOOKUP($B171,$F36:$FS36,1,FALSE),0)=0,0,1)*AM$62</f>
        <v>0</v>
      </c>
      <c r="AN171" s="450">
        <f>IF(IFERROR(HLOOKUP($B171,$F37:$FS37,1,FALSE),0)=0,0,1)*AN$62</f>
        <v>0</v>
      </c>
      <c r="AO171" s="450">
        <f>IF(IFERROR(HLOOKUP($B171,$F38:$FS38,1,FALSE),0)=0,0,1)*AO$62</f>
        <v>0</v>
      </c>
      <c r="AP171" s="450">
        <f>IF(IFERROR(HLOOKUP($B171,$F39:$FS39,1,FALSE),0)=0,0,1)*AP$62</f>
        <v>0</v>
      </c>
      <c r="AQ171" s="450">
        <f>IF(IFERROR(HLOOKUP($B171,$F40:$FS40,1,FALSE),0)=0,0,1)*AQ$62</f>
        <v>0</v>
      </c>
      <c r="AR171" s="450">
        <f>IF(IFERROR(HLOOKUP($B171,$F41:$FS41,1,FALSE),0)=0,0,1)*AR$62</f>
        <v>0</v>
      </c>
      <c r="AS171" s="450">
        <f>IF(IFERROR(HLOOKUP($B171,$F42:$FS42,1,FALSE),0)=0,0,1)*AS$62</f>
        <v>0</v>
      </c>
      <c r="AT171" s="450">
        <f>IF(IFERROR(HLOOKUP($B171,$F43:$FS43,1,FALSE),0)=0,0,1)*AT$62</f>
        <v>0</v>
      </c>
      <c r="AU171" s="450">
        <f>IF(IFERROR(HLOOKUP($B171,$F44:$FS44,1,FALSE),0)=0,0,1)*AU$62</f>
        <v>0</v>
      </c>
      <c r="AV171" s="450">
        <f>IF(IFERROR(HLOOKUP($B171,$F45:$FS45,1,FALSE),0)=0,0,1)*AV$62</f>
        <v>0</v>
      </c>
      <c r="AW171" s="450">
        <f>IF(IFERROR(HLOOKUP($B171,$F46:$FS46,1,FALSE),0)=0,0,1)*AW$62</f>
        <v>0</v>
      </c>
      <c r="AX171" s="450">
        <f>IF(IFERROR(HLOOKUP($B171,$F47:$FS47,1,FALSE),0)=0,0,1)*AX$62</f>
        <v>0</v>
      </c>
      <c r="AY171" s="450">
        <f>IF(IFERROR(HLOOKUP($B171,$F48:$FS48,1,FALSE),0)=0,0,1)*AY$62</f>
        <v>0</v>
      </c>
      <c r="AZ171" s="450">
        <f>IF(IFERROR(HLOOKUP($B171,$F49:$FS49,1,FALSE),0)=0,0,1)*AZ$62</f>
        <v>0</v>
      </c>
      <c r="BA171" s="450">
        <f>IF(IFERROR(HLOOKUP($B171,$F50:$FS50,1,FALSE),0)=0,0,1)*BA$62</f>
        <v>0</v>
      </c>
      <c r="BB171" s="450">
        <f>IF(IFERROR(HLOOKUP($B171,$F51:$FS51,1,FALSE),0)=0,0,1)*BB$62</f>
        <v>0</v>
      </c>
      <c r="BC171" s="450">
        <f>IF(IFERROR(HLOOKUP($B171,$F52:$FS52,1,FALSE),0)=0,0,1)*BC$62</f>
        <v>0</v>
      </c>
      <c r="BD171" s="450">
        <f>IF(IFERROR(HLOOKUP($B171,$F53:$FS53,1,FALSE),0)=0,0,1)*BD$62</f>
        <v>0</v>
      </c>
      <c r="BE171" s="450">
        <f>IF(IFERROR(HLOOKUP($B171,$F54:$FS54,1,FALSE),0)=0,0,1)*BE$62</f>
        <v>0</v>
      </c>
      <c r="BF171" s="450">
        <f>IF(IFERROR(HLOOKUP($B171,$F55:$FS55,1,FALSE),0)=0,0,1)*BF$62</f>
        <v>0</v>
      </c>
      <c r="BG171" s="450">
        <f>IF(IFERROR(HLOOKUP($B171,$F56:$FS56,1,FALSE),0)=0,0,1)*BG$62</f>
        <v>0</v>
      </c>
      <c r="BH171" s="450">
        <f>IF(IFERROR(HLOOKUP($B171,$F57:$FS57,1,FALSE),0)=0,0,1)*BH$62</f>
        <v>0</v>
      </c>
      <c r="BI171" s="450">
        <f>IF(IFERROR(HLOOKUP($B171,$F58:$FS58,1,FALSE),0)=0,0,1)*BI$62</f>
        <v>0</v>
      </c>
    </row>
    <row r="172" spans="1:61" ht="13">
      <c r="A172" s="609">
        <v>12</v>
      </c>
      <c r="B172" s="619" t="s">
        <v>747</v>
      </c>
      <c r="C172">
        <f t="shared" ca="1" si="0"/>
        <v>1.18</v>
      </c>
      <c r="D172">
        <f t="shared" si="1"/>
        <v>2</v>
      </c>
      <c r="E172" s="450">
        <f>IF(IFERROR(HLOOKUP($B172,$F2:$FS2,1,FALSE),0)=0,0,1)*E$62</f>
        <v>0</v>
      </c>
      <c r="F172" s="450">
        <f>IF(IFERROR(HLOOKUP($B172,$F3:$FS3,1,FALSE),0)=0,0,1)*F$62</f>
        <v>0.18</v>
      </c>
      <c r="G172" s="450">
        <f>IF(IFERROR(HLOOKUP($B172,$F4:$FS4,1,FALSE),0)=0,0,1)*G$62</f>
        <v>1</v>
      </c>
      <c r="H172" s="450">
        <f>IF(IFERROR(HLOOKUP($B172,$F5:$FS5,1,FALSE),0)=0,0,1)*H$62</f>
        <v>0</v>
      </c>
      <c r="I172" s="450">
        <f ca="1">IF(IFERROR(HLOOKUP($B172,$F6:$FS6,1,FALSE),0)=0,0,1)*I$62</f>
        <v>0</v>
      </c>
      <c r="J172" s="450">
        <f>IF(IFERROR(HLOOKUP($B172,$F7:$FS7,1,FALSE),0)=0,0,1)*J$62</f>
        <v>0</v>
      </c>
      <c r="K172" s="450">
        <f>IF(IFERROR(HLOOKUP($B172,$F8:$FS8,1,FALSE),0)=0,0,1)*K$62</f>
        <v>0</v>
      </c>
      <c r="L172" s="450">
        <f>IF(IFERROR(HLOOKUP($B172,$F9:$FS9,1,FALSE),0)=0,0,1)*L$62</f>
        <v>0</v>
      </c>
      <c r="M172" s="450">
        <f>IF(IFERROR(HLOOKUP($B172,$F10:$FS10,1,FALSE),0)=0,0,1)*M$62</f>
        <v>0</v>
      </c>
      <c r="N172" s="450">
        <f>IF(IFERROR(HLOOKUP($B172,$F11:$FS11,1,FALSE),0)=0,0,1)*N$62</f>
        <v>0</v>
      </c>
      <c r="O172" s="450">
        <f>IF(IFERROR(HLOOKUP($B172,$F12:$FS12,1,FALSE),0)=0,0,1)*O$62</f>
        <v>0</v>
      </c>
      <c r="P172" s="450">
        <f>IF(IFERROR(HLOOKUP($B172,$F13:$FS13,1,FALSE),0)=0,0,1)*P$62</f>
        <v>0</v>
      </c>
      <c r="Q172" s="450">
        <f>IF(IFERROR(HLOOKUP($B172,$F14:$FS14,1,FALSE),0)=0,0,1)*Q$62</f>
        <v>0</v>
      </c>
      <c r="R172" s="450">
        <f>IF(IFERROR(HLOOKUP($B172,$F15:$FS15,1,FALSE),0)=0,0,1)*R$62</f>
        <v>0</v>
      </c>
      <c r="S172" s="450">
        <f>IF(IFERROR(HLOOKUP($B172,$F16:$FS16,1,FALSE),0)=0,0,1)*S$62</f>
        <v>0</v>
      </c>
      <c r="T172" s="450">
        <f>IF(IFERROR(HLOOKUP($B172,$F17:$FS17,1,FALSE),0)=0,0,1)*T$62</f>
        <v>0</v>
      </c>
      <c r="U172" s="450">
        <f>IF(IFERROR(HLOOKUP($B172,$F18:$FS18,1,FALSE),0)=0,0,1)*U$62</f>
        <v>0</v>
      </c>
      <c r="V172" s="450">
        <f>IF(IFERROR(HLOOKUP($B172,$F19:$FS19,1,FALSE),0)=0,0,1)*V$62</f>
        <v>0</v>
      </c>
      <c r="W172" s="450">
        <f>IF(IFERROR(HLOOKUP($B172,$F20:$FS20,1,FALSE),0)=0,0,1)*W$62</f>
        <v>0</v>
      </c>
      <c r="X172" s="450">
        <f>IF(IFERROR(HLOOKUP($B172,$F21:$FS21,1,FALSE),0)=0,0,1)*X$62</f>
        <v>0</v>
      </c>
      <c r="Y172" s="450">
        <f>IF(IFERROR(HLOOKUP($B172,$F22:$FS22,1,FALSE),0)=0,0,1)*Y$62</f>
        <v>0</v>
      </c>
      <c r="Z172" s="450">
        <f>IF(IFERROR(HLOOKUP($B172,$F23:$FS23,1,FALSE),0)=0,0,1)*Z$62</f>
        <v>0</v>
      </c>
      <c r="AA172" s="450">
        <f>IF(IFERROR(HLOOKUP($B172,$F24:$FS24,1,FALSE),0)=0,0,1)*AA$62</f>
        <v>0</v>
      </c>
      <c r="AB172" s="450">
        <f>IF(IFERROR(HLOOKUP($B172,$F25:$FS25,1,FALSE),0)=0,0,1)*AB$62</f>
        <v>0</v>
      </c>
      <c r="AC172" s="450">
        <f>IF(IFERROR(HLOOKUP($B172,$F26:$FS26,1,FALSE),0)=0,0,1)*AC$62</f>
        <v>0</v>
      </c>
      <c r="AD172" s="450">
        <f>IF(IFERROR(HLOOKUP($B172,$F27:$FS27,1,FALSE),0)=0,0,1)*AD$62</f>
        <v>0</v>
      </c>
      <c r="AE172" s="450">
        <f>IF(IFERROR(HLOOKUP($B172,$F28:$FS28,1,FALSE),0)=0,0,1)*AE$62</f>
        <v>0</v>
      </c>
      <c r="AF172" s="450">
        <f>IF(IFERROR(HLOOKUP($B172,$F29:$FS29,1,FALSE),0)=0,0,1)*AF$62</f>
        <v>0</v>
      </c>
      <c r="AG172" s="450">
        <f>IF(IFERROR(HLOOKUP($B172,$F30:$FS30,1,FALSE),0)=0,0,1)*AG$62</f>
        <v>0</v>
      </c>
      <c r="AH172" s="450">
        <f>IF(IFERROR(HLOOKUP($B172,$F31:$FS31,1,FALSE),0)=0,0,1)*AH$62</f>
        <v>0</v>
      </c>
      <c r="AI172" s="450">
        <f>IF(IFERROR(HLOOKUP($B172,$F32:$FS32,1,FALSE),0)=0,0,1)*AI$62</f>
        <v>0</v>
      </c>
      <c r="AJ172" s="450">
        <f>IF(IFERROR(HLOOKUP($B172,$F33:$FS33,1,FALSE),0)=0,0,1)*AJ$62</f>
        <v>0</v>
      </c>
      <c r="AK172" s="450">
        <f>IF(IFERROR(HLOOKUP($B172,$F34:$FS34,1,FALSE),0)=0,0,1)*AK$62</f>
        <v>0</v>
      </c>
      <c r="AL172" s="450">
        <f>IF(IFERROR(HLOOKUP($B172,$F35:$FS35,1,FALSE),0)=0,0,1)*AL$62</f>
        <v>0</v>
      </c>
      <c r="AM172" s="450">
        <f>IF(IFERROR(HLOOKUP($B172,$F36:$FS36,1,FALSE),0)=0,0,1)*AM$62</f>
        <v>0</v>
      </c>
      <c r="AN172" s="450">
        <f>IF(IFERROR(HLOOKUP($B172,$F37:$FS37,1,FALSE),0)=0,0,1)*AN$62</f>
        <v>0</v>
      </c>
      <c r="AO172" s="450">
        <f>IF(IFERROR(HLOOKUP($B172,$F38:$FS38,1,FALSE),0)=0,0,1)*AO$62</f>
        <v>0</v>
      </c>
      <c r="AP172" s="450">
        <f>IF(IFERROR(HLOOKUP($B172,$F39:$FS39,1,FALSE),0)=0,0,1)*AP$62</f>
        <v>0</v>
      </c>
      <c r="AQ172" s="450">
        <f>IF(IFERROR(HLOOKUP($B172,$F40:$FS40,1,FALSE),0)=0,0,1)*AQ$62</f>
        <v>0</v>
      </c>
      <c r="AR172" s="450">
        <f>IF(IFERROR(HLOOKUP($B172,$F41:$FS41,1,FALSE),0)=0,0,1)*AR$62</f>
        <v>0</v>
      </c>
      <c r="AS172" s="450">
        <f>IF(IFERROR(HLOOKUP($B172,$F42:$FS42,1,FALSE),0)=0,0,1)*AS$62</f>
        <v>0</v>
      </c>
      <c r="AT172" s="450">
        <f>IF(IFERROR(HLOOKUP($B172,$F43:$FS43,1,FALSE),0)=0,0,1)*AT$62</f>
        <v>0</v>
      </c>
      <c r="AU172" s="450">
        <f>IF(IFERROR(HLOOKUP($B172,$F44:$FS44,1,FALSE),0)=0,0,1)*AU$62</f>
        <v>0</v>
      </c>
      <c r="AV172" s="450">
        <f>IF(IFERROR(HLOOKUP($B172,$F45:$FS45,1,FALSE),0)=0,0,1)*AV$62</f>
        <v>0</v>
      </c>
      <c r="AW172" s="450">
        <f>IF(IFERROR(HLOOKUP($B172,$F46:$FS46,1,FALSE),0)=0,0,1)*AW$62</f>
        <v>0</v>
      </c>
      <c r="AX172" s="450">
        <f>IF(IFERROR(HLOOKUP($B172,$F47:$FS47,1,FALSE),0)=0,0,1)*AX$62</f>
        <v>0</v>
      </c>
      <c r="AY172" s="450">
        <f>IF(IFERROR(HLOOKUP($B172,$F48:$FS48,1,FALSE),0)=0,0,1)*AY$62</f>
        <v>0</v>
      </c>
      <c r="AZ172" s="450">
        <f>IF(IFERROR(HLOOKUP($B172,$F49:$FS49,1,FALSE),0)=0,0,1)*AZ$62</f>
        <v>0</v>
      </c>
      <c r="BA172" s="450">
        <f>IF(IFERROR(HLOOKUP($B172,$F50:$FS50,1,FALSE),0)=0,0,1)*BA$62</f>
        <v>0</v>
      </c>
      <c r="BB172" s="450">
        <f>IF(IFERROR(HLOOKUP($B172,$F51:$FS51,1,FALSE),0)=0,0,1)*BB$62</f>
        <v>0</v>
      </c>
      <c r="BC172" s="450">
        <f>IF(IFERROR(HLOOKUP($B172,$F52:$FS52,1,FALSE),0)=0,0,1)*BC$62</f>
        <v>0</v>
      </c>
      <c r="BD172" s="450">
        <f>IF(IFERROR(HLOOKUP($B172,$F53:$FS53,1,FALSE),0)=0,0,1)*BD$62</f>
        <v>0</v>
      </c>
      <c r="BE172" s="450">
        <f>IF(IFERROR(HLOOKUP($B172,$F54:$FS54,1,FALSE),0)=0,0,1)*BE$62</f>
        <v>0</v>
      </c>
      <c r="BF172" s="450">
        <f>IF(IFERROR(HLOOKUP($B172,$F55:$FS55,1,FALSE),0)=0,0,1)*BF$62</f>
        <v>0</v>
      </c>
      <c r="BG172" s="450">
        <f>IF(IFERROR(HLOOKUP($B172,$F56:$FS56,1,FALSE),0)=0,0,1)*BG$62</f>
        <v>0</v>
      </c>
      <c r="BH172" s="450">
        <f>IF(IFERROR(HLOOKUP($B172,$F57:$FS57,1,FALSE),0)=0,0,1)*BH$62</f>
        <v>0</v>
      </c>
      <c r="BI172" s="450">
        <f>IF(IFERROR(HLOOKUP($B172,$F58:$FS58,1,FALSE),0)=0,0,1)*BI$62</f>
        <v>0</v>
      </c>
    </row>
    <row r="173" spans="1:61" ht="13">
      <c r="A173" s="609">
        <v>12</v>
      </c>
      <c r="B173" s="619" t="s">
        <v>748</v>
      </c>
      <c r="C173">
        <f t="shared" ca="1" si="0"/>
        <v>1.18</v>
      </c>
      <c r="D173">
        <f t="shared" si="1"/>
        <v>2</v>
      </c>
      <c r="E173" s="450">
        <f>IF(IFERROR(HLOOKUP($B173,$F2:$FS2,1,FALSE),0)=0,0,1)*E$62</f>
        <v>0</v>
      </c>
      <c r="F173" s="450">
        <f>IF(IFERROR(HLOOKUP($B173,$F3:$FS3,1,FALSE),0)=0,0,1)*F$62</f>
        <v>0.18</v>
      </c>
      <c r="G173" s="450">
        <f>IF(IFERROR(HLOOKUP($B173,$F4:$FS4,1,FALSE),0)=0,0,1)*G$62</f>
        <v>1</v>
      </c>
      <c r="H173" s="450">
        <f>IF(IFERROR(HLOOKUP($B173,$F5:$FS5,1,FALSE),0)=0,0,1)*H$62</f>
        <v>0</v>
      </c>
      <c r="I173" s="450">
        <f ca="1">IF(IFERROR(HLOOKUP($B173,$F6:$FS6,1,FALSE),0)=0,0,1)*I$62</f>
        <v>0</v>
      </c>
      <c r="J173" s="450">
        <f>IF(IFERROR(HLOOKUP($B173,$F7:$FS7,1,FALSE),0)=0,0,1)*J$62</f>
        <v>0</v>
      </c>
      <c r="K173" s="450">
        <f>IF(IFERROR(HLOOKUP($B173,$F8:$FS8,1,FALSE),0)=0,0,1)*K$62</f>
        <v>0</v>
      </c>
      <c r="L173" s="450">
        <f>IF(IFERROR(HLOOKUP($B173,$F9:$FS9,1,FALSE),0)=0,0,1)*L$62</f>
        <v>0</v>
      </c>
      <c r="M173" s="450">
        <f>IF(IFERROR(HLOOKUP($B173,$F10:$FS10,1,FALSE),0)=0,0,1)*M$62</f>
        <v>0</v>
      </c>
      <c r="N173" s="450">
        <f>IF(IFERROR(HLOOKUP($B173,$F11:$FS11,1,FALSE),0)=0,0,1)*N$62</f>
        <v>0</v>
      </c>
      <c r="O173" s="450">
        <f>IF(IFERROR(HLOOKUP($B173,$F12:$FS12,1,FALSE),0)=0,0,1)*O$62</f>
        <v>0</v>
      </c>
      <c r="P173" s="450">
        <f>IF(IFERROR(HLOOKUP($B173,$F13:$FS13,1,FALSE),0)=0,0,1)*P$62</f>
        <v>0</v>
      </c>
      <c r="Q173" s="450">
        <f>IF(IFERROR(HLOOKUP($B173,$F14:$FS14,1,FALSE),0)=0,0,1)*Q$62</f>
        <v>0</v>
      </c>
      <c r="R173" s="450">
        <f>IF(IFERROR(HLOOKUP($B173,$F15:$FS15,1,FALSE),0)=0,0,1)*R$62</f>
        <v>0</v>
      </c>
      <c r="S173" s="450">
        <f>IF(IFERROR(HLOOKUP($B173,$F16:$FS16,1,FALSE),0)=0,0,1)*S$62</f>
        <v>0</v>
      </c>
      <c r="T173" s="450">
        <f>IF(IFERROR(HLOOKUP($B173,$F17:$FS17,1,FALSE),0)=0,0,1)*T$62</f>
        <v>0</v>
      </c>
      <c r="U173" s="450">
        <f>IF(IFERROR(HLOOKUP($B173,$F18:$FS18,1,FALSE),0)=0,0,1)*U$62</f>
        <v>0</v>
      </c>
      <c r="V173" s="450">
        <f>IF(IFERROR(HLOOKUP($B173,$F19:$FS19,1,FALSE),0)=0,0,1)*V$62</f>
        <v>0</v>
      </c>
      <c r="W173" s="450">
        <f>IF(IFERROR(HLOOKUP($B173,$F20:$FS20,1,FALSE),0)=0,0,1)*W$62</f>
        <v>0</v>
      </c>
      <c r="X173" s="450">
        <f>IF(IFERROR(HLOOKUP($B173,$F21:$FS21,1,FALSE),0)=0,0,1)*X$62</f>
        <v>0</v>
      </c>
      <c r="Y173" s="450">
        <f>IF(IFERROR(HLOOKUP($B173,$F22:$FS22,1,FALSE),0)=0,0,1)*Y$62</f>
        <v>0</v>
      </c>
      <c r="Z173" s="450">
        <f>IF(IFERROR(HLOOKUP($B173,$F23:$FS23,1,FALSE),0)=0,0,1)*Z$62</f>
        <v>0</v>
      </c>
      <c r="AA173" s="450">
        <f>IF(IFERROR(HLOOKUP($B173,$F24:$FS24,1,FALSE),0)=0,0,1)*AA$62</f>
        <v>0</v>
      </c>
      <c r="AB173" s="450">
        <f>IF(IFERROR(HLOOKUP($B173,$F25:$FS25,1,FALSE),0)=0,0,1)*AB$62</f>
        <v>0</v>
      </c>
      <c r="AC173" s="450">
        <f>IF(IFERROR(HLOOKUP($B173,$F26:$FS26,1,FALSE),0)=0,0,1)*AC$62</f>
        <v>0</v>
      </c>
      <c r="AD173" s="450">
        <f>IF(IFERROR(HLOOKUP($B173,$F27:$FS27,1,FALSE),0)=0,0,1)*AD$62</f>
        <v>0</v>
      </c>
      <c r="AE173" s="450">
        <f>IF(IFERROR(HLOOKUP($B173,$F28:$FS28,1,FALSE),0)=0,0,1)*AE$62</f>
        <v>0</v>
      </c>
      <c r="AF173" s="450">
        <f>IF(IFERROR(HLOOKUP($B173,$F29:$FS29,1,FALSE),0)=0,0,1)*AF$62</f>
        <v>0</v>
      </c>
      <c r="AG173" s="450">
        <f>IF(IFERROR(HLOOKUP($B173,$F30:$FS30,1,FALSE),0)=0,0,1)*AG$62</f>
        <v>0</v>
      </c>
      <c r="AH173" s="450">
        <f>IF(IFERROR(HLOOKUP($B173,$F31:$FS31,1,FALSE),0)=0,0,1)*AH$62</f>
        <v>0</v>
      </c>
      <c r="AI173" s="450">
        <f>IF(IFERROR(HLOOKUP($B173,$F32:$FS32,1,FALSE),0)=0,0,1)*AI$62</f>
        <v>0</v>
      </c>
      <c r="AJ173" s="450">
        <f>IF(IFERROR(HLOOKUP($B173,$F33:$FS33,1,FALSE),0)=0,0,1)*AJ$62</f>
        <v>0</v>
      </c>
      <c r="AK173" s="450">
        <f>IF(IFERROR(HLOOKUP($B173,$F34:$FS34,1,FALSE),0)=0,0,1)*AK$62</f>
        <v>0</v>
      </c>
      <c r="AL173" s="450">
        <f>IF(IFERROR(HLOOKUP($B173,$F35:$FS35,1,FALSE),0)=0,0,1)*AL$62</f>
        <v>0</v>
      </c>
      <c r="AM173" s="450">
        <f>IF(IFERROR(HLOOKUP($B173,$F36:$FS36,1,FALSE),0)=0,0,1)*AM$62</f>
        <v>0</v>
      </c>
      <c r="AN173" s="450">
        <f>IF(IFERROR(HLOOKUP($B173,$F37:$FS37,1,FALSE),0)=0,0,1)*AN$62</f>
        <v>0</v>
      </c>
      <c r="AO173" s="450">
        <f>IF(IFERROR(HLOOKUP($B173,$F38:$FS38,1,FALSE),0)=0,0,1)*AO$62</f>
        <v>0</v>
      </c>
      <c r="AP173" s="450">
        <f>IF(IFERROR(HLOOKUP($B173,$F39:$FS39,1,FALSE),0)=0,0,1)*AP$62</f>
        <v>0</v>
      </c>
      <c r="AQ173" s="450">
        <f>IF(IFERROR(HLOOKUP($B173,$F40:$FS40,1,FALSE),0)=0,0,1)*AQ$62</f>
        <v>0</v>
      </c>
      <c r="AR173" s="450">
        <f>IF(IFERROR(HLOOKUP($B173,$F41:$FS41,1,FALSE),0)=0,0,1)*AR$62</f>
        <v>0</v>
      </c>
      <c r="AS173" s="450">
        <f>IF(IFERROR(HLOOKUP($B173,$F42:$FS42,1,FALSE),0)=0,0,1)*AS$62</f>
        <v>0</v>
      </c>
      <c r="AT173" s="450">
        <f>IF(IFERROR(HLOOKUP($B173,$F43:$FS43,1,FALSE),0)=0,0,1)*AT$62</f>
        <v>0</v>
      </c>
      <c r="AU173" s="450">
        <f>IF(IFERROR(HLOOKUP($B173,$F44:$FS44,1,FALSE),0)=0,0,1)*AU$62</f>
        <v>0</v>
      </c>
      <c r="AV173" s="450">
        <f>IF(IFERROR(HLOOKUP($B173,$F45:$FS45,1,FALSE),0)=0,0,1)*AV$62</f>
        <v>0</v>
      </c>
      <c r="AW173" s="450">
        <f>IF(IFERROR(HLOOKUP($B173,$F46:$FS46,1,FALSE),0)=0,0,1)*AW$62</f>
        <v>0</v>
      </c>
      <c r="AX173" s="450">
        <f>IF(IFERROR(HLOOKUP($B173,$F47:$FS47,1,FALSE),0)=0,0,1)*AX$62</f>
        <v>0</v>
      </c>
      <c r="AY173" s="450">
        <f>IF(IFERROR(HLOOKUP($B173,$F48:$FS48,1,FALSE),0)=0,0,1)*AY$62</f>
        <v>0</v>
      </c>
      <c r="AZ173" s="450">
        <f>IF(IFERROR(HLOOKUP($B173,$F49:$FS49,1,FALSE),0)=0,0,1)*AZ$62</f>
        <v>0</v>
      </c>
      <c r="BA173" s="450">
        <f>IF(IFERROR(HLOOKUP($B173,$F50:$FS50,1,FALSE),0)=0,0,1)*BA$62</f>
        <v>0</v>
      </c>
      <c r="BB173" s="450">
        <f>IF(IFERROR(HLOOKUP($B173,$F51:$FS51,1,FALSE),0)=0,0,1)*BB$62</f>
        <v>0</v>
      </c>
      <c r="BC173" s="450">
        <f>IF(IFERROR(HLOOKUP($B173,$F52:$FS52,1,FALSE),0)=0,0,1)*BC$62</f>
        <v>0</v>
      </c>
      <c r="BD173" s="450">
        <f>IF(IFERROR(HLOOKUP($B173,$F53:$FS53,1,FALSE),0)=0,0,1)*BD$62</f>
        <v>0</v>
      </c>
      <c r="BE173" s="450">
        <f>IF(IFERROR(HLOOKUP($B173,$F54:$FS54,1,FALSE),0)=0,0,1)*BE$62</f>
        <v>0</v>
      </c>
      <c r="BF173" s="450">
        <f>IF(IFERROR(HLOOKUP($B173,$F55:$FS55,1,FALSE),0)=0,0,1)*BF$62</f>
        <v>0</v>
      </c>
      <c r="BG173" s="450">
        <f>IF(IFERROR(HLOOKUP($B173,$F56:$FS56,1,FALSE),0)=0,0,1)*BG$62</f>
        <v>0</v>
      </c>
      <c r="BH173" s="450">
        <f>IF(IFERROR(HLOOKUP($B173,$F57:$FS57,1,FALSE),0)=0,0,1)*BH$62</f>
        <v>0</v>
      </c>
      <c r="BI173" s="450">
        <f>IF(IFERROR(HLOOKUP($B173,$F58:$FS58,1,FALSE),0)=0,0,1)*BI$62</f>
        <v>0</v>
      </c>
    </row>
    <row r="174" spans="1:61" ht="13">
      <c r="A174" s="609">
        <v>12</v>
      </c>
      <c r="B174" s="619" t="s">
        <v>749</v>
      </c>
      <c r="C174">
        <f t="shared" ca="1" si="0"/>
        <v>1.18</v>
      </c>
      <c r="D174">
        <f t="shared" si="1"/>
        <v>2</v>
      </c>
      <c r="E174" s="450">
        <f>IF(IFERROR(HLOOKUP($B174,$F2:$FS2,1,FALSE),0)=0,0,1)*E$62</f>
        <v>0</v>
      </c>
      <c r="F174" s="450">
        <f>IF(IFERROR(HLOOKUP($B174,$F3:$FS3,1,FALSE),0)=0,0,1)*F$62</f>
        <v>0.18</v>
      </c>
      <c r="G174" s="450">
        <f>IF(IFERROR(HLOOKUP($B174,$F4:$FS4,1,FALSE),0)=0,0,1)*G$62</f>
        <v>1</v>
      </c>
      <c r="H174" s="450">
        <f>IF(IFERROR(HLOOKUP($B174,$F5:$FS5,1,FALSE),0)=0,0,1)*H$62</f>
        <v>0</v>
      </c>
      <c r="I174" s="450">
        <f ca="1">IF(IFERROR(HLOOKUP($B174,$F6:$FS6,1,FALSE),0)=0,0,1)*I$62</f>
        <v>0</v>
      </c>
      <c r="J174" s="450">
        <f>IF(IFERROR(HLOOKUP($B174,$F7:$FS7,1,FALSE),0)=0,0,1)*J$62</f>
        <v>0</v>
      </c>
      <c r="K174" s="450">
        <f>IF(IFERROR(HLOOKUP($B174,$F8:$FS8,1,FALSE),0)=0,0,1)*K$62</f>
        <v>0</v>
      </c>
      <c r="L174" s="450">
        <f>IF(IFERROR(HLOOKUP($B174,$F9:$FS9,1,FALSE),0)=0,0,1)*L$62</f>
        <v>0</v>
      </c>
      <c r="M174" s="450">
        <f>IF(IFERROR(HLOOKUP($B174,$F10:$FS10,1,FALSE),0)=0,0,1)*M$62</f>
        <v>0</v>
      </c>
      <c r="N174" s="450">
        <f>IF(IFERROR(HLOOKUP($B174,$F11:$FS11,1,FALSE),0)=0,0,1)*N$62</f>
        <v>0</v>
      </c>
      <c r="O174" s="450">
        <f>IF(IFERROR(HLOOKUP($B174,$F12:$FS12,1,FALSE),0)=0,0,1)*O$62</f>
        <v>0</v>
      </c>
      <c r="P174" s="450">
        <f>IF(IFERROR(HLOOKUP($B174,$F13:$FS13,1,FALSE),0)=0,0,1)*P$62</f>
        <v>0</v>
      </c>
      <c r="Q174" s="450">
        <f>IF(IFERROR(HLOOKUP($B174,$F14:$FS14,1,FALSE),0)=0,0,1)*Q$62</f>
        <v>0</v>
      </c>
      <c r="R174" s="450">
        <f>IF(IFERROR(HLOOKUP($B174,$F15:$FS15,1,FALSE),0)=0,0,1)*R$62</f>
        <v>0</v>
      </c>
      <c r="S174" s="450">
        <f>IF(IFERROR(HLOOKUP($B174,$F16:$FS16,1,FALSE),0)=0,0,1)*S$62</f>
        <v>0</v>
      </c>
      <c r="T174" s="450">
        <f>IF(IFERROR(HLOOKUP($B174,$F17:$FS17,1,FALSE),0)=0,0,1)*T$62</f>
        <v>0</v>
      </c>
      <c r="U174" s="450">
        <f>IF(IFERROR(HLOOKUP($B174,$F18:$FS18,1,FALSE),0)=0,0,1)*U$62</f>
        <v>0</v>
      </c>
      <c r="V174" s="450">
        <f>IF(IFERROR(HLOOKUP($B174,$F19:$FS19,1,FALSE),0)=0,0,1)*V$62</f>
        <v>0</v>
      </c>
      <c r="W174" s="450">
        <f>IF(IFERROR(HLOOKUP($B174,$F20:$FS20,1,FALSE),0)=0,0,1)*W$62</f>
        <v>0</v>
      </c>
      <c r="X174" s="450">
        <f>IF(IFERROR(HLOOKUP($B174,$F21:$FS21,1,FALSE),0)=0,0,1)*X$62</f>
        <v>0</v>
      </c>
      <c r="Y174" s="450">
        <f>IF(IFERROR(HLOOKUP($B174,$F22:$FS22,1,FALSE),0)=0,0,1)*Y$62</f>
        <v>0</v>
      </c>
      <c r="Z174" s="450">
        <f>IF(IFERROR(HLOOKUP($B174,$F23:$FS23,1,FALSE),0)=0,0,1)*Z$62</f>
        <v>0</v>
      </c>
      <c r="AA174" s="450">
        <f>IF(IFERROR(HLOOKUP($B174,$F24:$FS24,1,FALSE),0)=0,0,1)*AA$62</f>
        <v>0</v>
      </c>
      <c r="AB174" s="450">
        <f>IF(IFERROR(HLOOKUP($B174,$F25:$FS25,1,FALSE),0)=0,0,1)*AB$62</f>
        <v>0</v>
      </c>
      <c r="AC174" s="450">
        <f>IF(IFERROR(HLOOKUP($B174,$F26:$FS26,1,FALSE),0)=0,0,1)*AC$62</f>
        <v>0</v>
      </c>
      <c r="AD174" s="450">
        <f>IF(IFERROR(HLOOKUP($B174,$F27:$FS27,1,FALSE),0)=0,0,1)*AD$62</f>
        <v>0</v>
      </c>
      <c r="AE174" s="450">
        <f>IF(IFERROR(HLOOKUP($B174,$F28:$FS28,1,FALSE),0)=0,0,1)*AE$62</f>
        <v>0</v>
      </c>
      <c r="AF174" s="450">
        <f>IF(IFERROR(HLOOKUP($B174,$F29:$FS29,1,FALSE),0)=0,0,1)*AF$62</f>
        <v>0</v>
      </c>
      <c r="AG174" s="450">
        <f>IF(IFERROR(HLOOKUP($B174,$F30:$FS30,1,FALSE),0)=0,0,1)*AG$62</f>
        <v>0</v>
      </c>
      <c r="AH174" s="450">
        <f>IF(IFERROR(HLOOKUP($B174,$F31:$FS31,1,FALSE),0)=0,0,1)*AH$62</f>
        <v>0</v>
      </c>
      <c r="AI174" s="450">
        <f>IF(IFERROR(HLOOKUP($B174,$F32:$FS32,1,FALSE),0)=0,0,1)*AI$62</f>
        <v>0</v>
      </c>
      <c r="AJ174" s="450">
        <f>IF(IFERROR(HLOOKUP($B174,$F33:$FS33,1,FALSE),0)=0,0,1)*AJ$62</f>
        <v>0</v>
      </c>
      <c r="AK174" s="450">
        <f>IF(IFERROR(HLOOKUP($B174,$F34:$FS34,1,FALSE),0)=0,0,1)*AK$62</f>
        <v>0</v>
      </c>
      <c r="AL174" s="450">
        <f>IF(IFERROR(HLOOKUP($B174,$F35:$FS35,1,FALSE),0)=0,0,1)*AL$62</f>
        <v>0</v>
      </c>
      <c r="AM174" s="450">
        <f>IF(IFERROR(HLOOKUP($B174,$F36:$FS36,1,FALSE),0)=0,0,1)*AM$62</f>
        <v>0</v>
      </c>
      <c r="AN174" s="450">
        <f>IF(IFERROR(HLOOKUP($B174,$F37:$FS37,1,FALSE),0)=0,0,1)*AN$62</f>
        <v>0</v>
      </c>
      <c r="AO174" s="450">
        <f>IF(IFERROR(HLOOKUP($B174,$F38:$FS38,1,FALSE),0)=0,0,1)*AO$62</f>
        <v>0</v>
      </c>
      <c r="AP174" s="450">
        <f>IF(IFERROR(HLOOKUP($B174,$F39:$FS39,1,FALSE),0)=0,0,1)*AP$62</f>
        <v>0</v>
      </c>
      <c r="AQ174" s="450">
        <f>IF(IFERROR(HLOOKUP($B174,$F40:$FS40,1,FALSE),0)=0,0,1)*AQ$62</f>
        <v>0</v>
      </c>
      <c r="AR174" s="450">
        <f>IF(IFERROR(HLOOKUP($B174,$F41:$FS41,1,FALSE),0)=0,0,1)*AR$62</f>
        <v>0</v>
      </c>
      <c r="AS174" s="450">
        <f>IF(IFERROR(HLOOKUP($B174,$F42:$FS42,1,FALSE),0)=0,0,1)*AS$62</f>
        <v>0</v>
      </c>
      <c r="AT174" s="450">
        <f>IF(IFERROR(HLOOKUP($B174,$F43:$FS43,1,FALSE),0)=0,0,1)*AT$62</f>
        <v>0</v>
      </c>
      <c r="AU174" s="450">
        <f>IF(IFERROR(HLOOKUP($B174,$F44:$FS44,1,FALSE),0)=0,0,1)*AU$62</f>
        <v>0</v>
      </c>
      <c r="AV174" s="450">
        <f>IF(IFERROR(HLOOKUP($B174,$F45:$FS45,1,FALSE),0)=0,0,1)*AV$62</f>
        <v>0</v>
      </c>
      <c r="AW174" s="450">
        <f>IF(IFERROR(HLOOKUP($B174,$F46:$FS46,1,FALSE),0)=0,0,1)*AW$62</f>
        <v>0</v>
      </c>
      <c r="AX174" s="450">
        <f>IF(IFERROR(HLOOKUP($B174,$F47:$FS47,1,FALSE),0)=0,0,1)*AX$62</f>
        <v>0</v>
      </c>
      <c r="AY174" s="450">
        <f>IF(IFERROR(HLOOKUP($B174,$F48:$FS48,1,FALSE),0)=0,0,1)*AY$62</f>
        <v>0</v>
      </c>
      <c r="AZ174" s="450">
        <f>IF(IFERROR(HLOOKUP($B174,$F49:$FS49,1,FALSE),0)=0,0,1)*AZ$62</f>
        <v>0</v>
      </c>
      <c r="BA174" s="450">
        <f>IF(IFERROR(HLOOKUP($B174,$F50:$FS50,1,FALSE),0)=0,0,1)*BA$62</f>
        <v>0</v>
      </c>
      <c r="BB174" s="450">
        <f>IF(IFERROR(HLOOKUP($B174,$F51:$FS51,1,FALSE),0)=0,0,1)*BB$62</f>
        <v>0</v>
      </c>
      <c r="BC174" s="450">
        <f>IF(IFERROR(HLOOKUP($B174,$F52:$FS52,1,FALSE),0)=0,0,1)*BC$62</f>
        <v>0</v>
      </c>
      <c r="BD174" s="450">
        <f>IF(IFERROR(HLOOKUP($B174,$F53:$FS53,1,FALSE),0)=0,0,1)*BD$62</f>
        <v>0</v>
      </c>
      <c r="BE174" s="450">
        <f>IF(IFERROR(HLOOKUP($B174,$F54:$FS54,1,FALSE),0)=0,0,1)*BE$62</f>
        <v>0</v>
      </c>
      <c r="BF174" s="450">
        <f>IF(IFERROR(HLOOKUP($B174,$F55:$FS55,1,FALSE),0)=0,0,1)*BF$62</f>
        <v>0</v>
      </c>
      <c r="BG174" s="450">
        <f>IF(IFERROR(HLOOKUP($B174,$F56:$FS56,1,FALSE),0)=0,0,1)*BG$62</f>
        <v>0</v>
      </c>
      <c r="BH174" s="450">
        <f>IF(IFERROR(HLOOKUP($B174,$F57:$FS57,1,FALSE),0)=0,0,1)*BH$62</f>
        <v>0</v>
      </c>
      <c r="BI174" s="450">
        <f>IF(IFERROR(HLOOKUP($B174,$F58:$FS58,1,FALSE),0)=0,0,1)*BI$62</f>
        <v>0</v>
      </c>
    </row>
    <row r="175" spans="1:61" ht="13">
      <c r="A175" s="609">
        <v>13</v>
      </c>
      <c r="B175" s="619" t="s">
        <v>750</v>
      </c>
      <c r="C175">
        <f t="shared" ca="1" si="0"/>
        <v>1.18</v>
      </c>
      <c r="D175">
        <f t="shared" si="1"/>
        <v>2</v>
      </c>
      <c r="E175" s="450">
        <f>IF(IFERROR(HLOOKUP($B175,$F2:$FS2,1,FALSE),0)=0,0,1)*E$62</f>
        <v>0</v>
      </c>
      <c r="F175" s="450">
        <f>IF(IFERROR(HLOOKUP($B175,$F3:$FS3,1,FALSE),0)=0,0,1)*F$62</f>
        <v>0.18</v>
      </c>
      <c r="G175" s="450">
        <f>IF(IFERROR(HLOOKUP($B175,$F4:$FS4,1,FALSE),0)=0,0,1)*G$62</f>
        <v>1</v>
      </c>
      <c r="H175" s="450">
        <f>IF(IFERROR(HLOOKUP($B175,$F5:$FS5,1,FALSE),0)=0,0,1)*H$62</f>
        <v>0</v>
      </c>
      <c r="I175" s="450">
        <f ca="1">IF(IFERROR(HLOOKUP($B175,$F6:$FS6,1,FALSE),0)=0,0,1)*I$62</f>
        <v>0</v>
      </c>
      <c r="J175" s="450">
        <f>IF(IFERROR(HLOOKUP($B175,$F7:$FS7,1,FALSE),0)=0,0,1)*J$62</f>
        <v>0</v>
      </c>
      <c r="K175" s="450">
        <f>IF(IFERROR(HLOOKUP($B175,$F8:$FS8,1,FALSE),0)=0,0,1)*K$62</f>
        <v>0</v>
      </c>
      <c r="L175" s="450">
        <f>IF(IFERROR(HLOOKUP($B175,$F9:$FS9,1,FALSE),0)=0,0,1)*L$62</f>
        <v>0</v>
      </c>
      <c r="M175" s="450">
        <f>IF(IFERROR(HLOOKUP($B175,$F10:$FS10,1,FALSE),0)=0,0,1)*M$62</f>
        <v>0</v>
      </c>
      <c r="N175" s="450">
        <f>IF(IFERROR(HLOOKUP($B175,$F11:$FS11,1,FALSE),0)=0,0,1)*N$62</f>
        <v>0</v>
      </c>
      <c r="O175" s="450">
        <f>IF(IFERROR(HLOOKUP($B175,$F12:$FS12,1,FALSE),0)=0,0,1)*O$62</f>
        <v>0</v>
      </c>
      <c r="P175" s="450">
        <f>IF(IFERROR(HLOOKUP($B175,$F13:$FS13,1,FALSE),0)=0,0,1)*P$62</f>
        <v>0</v>
      </c>
      <c r="Q175" s="450">
        <f>IF(IFERROR(HLOOKUP($B175,$F14:$FS14,1,FALSE),0)=0,0,1)*Q$62</f>
        <v>0</v>
      </c>
      <c r="R175" s="450">
        <f>IF(IFERROR(HLOOKUP($B175,$F15:$FS15,1,FALSE),0)=0,0,1)*R$62</f>
        <v>0</v>
      </c>
      <c r="S175" s="450">
        <f>IF(IFERROR(HLOOKUP($B175,$F16:$FS16,1,FALSE),0)=0,0,1)*S$62</f>
        <v>0</v>
      </c>
      <c r="T175" s="450">
        <f>IF(IFERROR(HLOOKUP($B175,$F17:$FS17,1,FALSE),0)=0,0,1)*T$62</f>
        <v>0</v>
      </c>
      <c r="U175" s="450">
        <f>IF(IFERROR(HLOOKUP($B175,$F18:$FS18,1,FALSE),0)=0,0,1)*U$62</f>
        <v>0</v>
      </c>
      <c r="V175" s="450">
        <f>IF(IFERROR(HLOOKUP($B175,$F19:$FS19,1,FALSE),0)=0,0,1)*V$62</f>
        <v>0</v>
      </c>
      <c r="W175" s="450">
        <f>IF(IFERROR(HLOOKUP($B175,$F20:$FS20,1,FALSE),0)=0,0,1)*W$62</f>
        <v>0</v>
      </c>
      <c r="X175" s="450">
        <f>IF(IFERROR(HLOOKUP($B175,$F21:$FS21,1,FALSE),0)=0,0,1)*X$62</f>
        <v>0</v>
      </c>
      <c r="Y175" s="450">
        <f>IF(IFERROR(HLOOKUP($B175,$F22:$FS22,1,FALSE),0)=0,0,1)*Y$62</f>
        <v>0</v>
      </c>
      <c r="Z175" s="450">
        <f>IF(IFERROR(HLOOKUP($B175,$F23:$FS23,1,FALSE),0)=0,0,1)*Z$62</f>
        <v>0</v>
      </c>
      <c r="AA175" s="450">
        <f>IF(IFERROR(HLOOKUP($B175,$F24:$FS24,1,FALSE),0)=0,0,1)*AA$62</f>
        <v>0</v>
      </c>
      <c r="AB175" s="450">
        <f>IF(IFERROR(HLOOKUP($B175,$F25:$FS25,1,FALSE),0)=0,0,1)*AB$62</f>
        <v>0</v>
      </c>
      <c r="AC175" s="450">
        <f>IF(IFERROR(HLOOKUP($B175,$F26:$FS26,1,FALSE),0)=0,0,1)*AC$62</f>
        <v>0</v>
      </c>
      <c r="AD175" s="450">
        <f>IF(IFERROR(HLOOKUP($B175,$F27:$FS27,1,FALSE),0)=0,0,1)*AD$62</f>
        <v>0</v>
      </c>
      <c r="AE175" s="450">
        <f>IF(IFERROR(HLOOKUP($B175,$F28:$FS28,1,FALSE),0)=0,0,1)*AE$62</f>
        <v>0</v>
      </c>
      <c r="AF175" s="450">
        <f>IF(IFERROR(HLOOKUP($B175,$F29:$FS29,1,FALSE),0)=0,0,1)*AF$62</f>
        <v>0</v>
      </c>
      <c r="AG175" s="450">
        <f>IF(IFERROR(HLOOKUP($B175,$F30:$FS30,1,FALSE),0)=0,0,1)*AG$62</f>
        <v>0</v>
      </c>
      <c r="AH175" s="450">
        <f>IF(IFERROR(HLOOKUP($B175,$F31:$FS31,1,FALSE),0)=0,0,1)*AH$62</f>
        <v>0</v>
      </c>
      <c r="AI175" s="450">
        <f>IF(IFERROR(HLOOKUP($B175,$F32:$FS32,1,FALSE),0)=0,0,1)*AI$62</f>
        <v>0</v>
      </c>
      <c r="AJ175" s="450">
        <f>IF(IFERROR(HLOOKUP($B175,$F33:$FS33,1,FALSE),0)=0,0,1)*AJ$62</f>
        <v>0</v>
      </c>
      <c r="AK175" s="450">
        <f>IF(IFERROR(HLOOKUP($B175,$F34:$FS34,1,FALSE),0)=0,0,1)*AK$62</f>
        <v>0</v>
      </c>
      <c r="AL175" s="450">
        <f>IF(IFERROR(HLOOKUP($B175,$F35:$FS35,1,FALSE),0)=0,0,1)*AL$62</f>
        <v>0</v>
      </c>
      <c r="AM175" s="450">
        <f>IF(IFERROR(HLOOKUP($B175,$F36:$FS36,1,FALSE),0)=0,0,1)*AM$62</f>
        <v>0</v>
      </c>
      <c r="AN175" s="450">
        <f>IF(IFERROR(HLOOKUP($B175,$F37:$FS37,1,FALSE),0)=0,0,1)*AN$62</f>
        <v>0</v>
      </c>
      <c r="AO175" s="450">
        <f>IF(IFERROR(HLOOKUP($B175,$F38:$FS38,1,FALSE),0)=0,0,1)*AO$62</f>
        <v>0</v>
      </c>
      <c r="AP175" s="450">
        <f>IF(IFERROR(HLOOKUP($B175,$F39:$FS39,1,FALSE),0)=0,0,1)*AP$62</f>
        <v>0</v>
      </c>
      <c r="AQ175" s="450">
        <f>IF(IFERROR(HLOOKUP($B175,$F40:$FS40,1,FALSE),0)=0,0,1)*AQ$62</f>
        <v>0</v>
      </c>
      <c r="AR175" s="450">
        <f>IF(IFERROR(HLOOKUP($B175,$F41:$FS41,1,FALSE),0)=0,0,1)*AR$62</f>
        <v>0</v>
      </c>
      <c r="AS175" s="450">
        <f>IF(IFERROR(HLOOKUP($B175,$F42:$FS42,1,FALSE),0)=0,0,1)*AS$62</f>
        <v>0</v>
      </c>
      <c r="AT175" s="450">
        <f>IF(IFERROR(HLOOKUP($B175,$F43:$FS43,1,FALSE),0)=0,0,1)*AT$62</f>
        <v>0</v>
      </c>
      <c r="AU175" s="450">
        <f>IF(IFERROR(HLOOKUP($B175,$F44:$FS44,1,FALSE),0)=0,0,1)*AU$62</f>
        <v>0</v>
      </c>
      <c r="AV175" s="450">
        <f>IF(IFERROR(HLOOKUP($B175,$F45:$FS45,1,FALSE),0)=0,0,1)*AV$62</f>
        <v>0</v>
      </c>
      <c r="AW175" s="450">
        <f>IF(IFERROR(HLOOKUP($B175,$F46:$FS46,1,FALSE),0)=0,0,1)*AW$62</f>
        <v>0</v>
      </c>
      <c r="AX175" s="450">
        <f>IF(IFERROR(HLOOKUP($B175,$F47:$FS47,1,FALSE),0)=0,0,1)*AX$62</f>
        <v>0</v>
      </c>
      <c r="AY175" s="450">
        <f>IF(IFERROR(HLOOKUP($B175,$F48:$FS48,1,FALSE),0)=0,0,1)*AY$62</f>
        <v>0</v>
      </c>
      <c r="AZ175" s="450">
        <f>IF(IFERROR(HLOOKUP($B175,$F49:$FS49,1,FALSE),0)=0,0,1)*AZ$62</f>
        <v>0</v>
      </c>
      <c r="BA175" s="450">
        <f>IF(IFERROR(HLOOKUP($B175,$F50:$FS50,1,FALSE),0)=0,0,1)*BA$62</f>
        <v>0</v>
      </c>
      <c r="BB175" s="450">
        <f>IF(IFERROR(HLOOKUP($B175,$F51:$FS51,1,FALSE),0)=0,0,1)*BB$62</f>
        <v>0</v>
      </c>
      <c r="BC175" s="450">
        <f>IF(IFERROR(HLOOKUP($B175,$F52:$FS52,1,FALSE),0)=0,0,1)*BC$62</f>
        <v>0</v>
      </c>
      <c r="BD175" s="450">
        <f>IF(IFERROR(HLOOKUP($B175,$F53:$FS53,1,FALSE),0)=0,0,1)*BD$62</f>
        <v>0</v>
      </c>
      <c r="BE175" s="450">
        <f>IF(IFERROR(HLOOKUP($B175,$F54:$FS54,1,FALSE),0)=0,0,1)*BE$62</f>
        <v>0</v>
      </c>
      <c r="BF175" s="450">
        <f>IF(IFERROR(HLOOKUP($B175,$F55:$FS55,1,FALSE),0)=0,0,1)*BF$62</f>
        <v>0</v>
      </c>
      <c r="BG175" s="450">
        <f>IF(IFERROR(HLOOKUP($B175,$F56:$FS56,1,FALSE),0)=0,0,1)*BG$62</f>
        <v>0</v>
      </c>
      <c r="BH175" s="450">
        <f>IF(IFERROR(HLOOKUP($B175,$F57:$FS57,1,FALSE),0)=0,0,1)*BH$62</f>
        <v>0</v>
      </c>
      <c r="BI175" s="450">
        <f>IF(IFERROR(HLOOKUP($B175,$F58:$FS58,1,FALSE),0)=0,0,1)*BI$62</f>
        <v>0</v>
      </c>
    </row>
    <row r="176" spans="1:61" ht="13">
      <c r="A176" s="609">
        <v>13</v>
      </c>
      <c r="B176" s="619" t="s">
        <v>751</v>
      </c>
      <c r="C176">
        <f t="shared" ca="1" si="0"/>
        <v>2.13</v>
      </c>
      <c r="D176">
        <f t="shared" si="1"/>
        <v>4</v>
      </c>
      <c r="E176" s="450">
        <f>IF(IFERROR(HLOOKUP($B176,$F2:$FS2,1,FALSE),0)=0,0,1)*E$62</f>
        <v>0</v>
      </c>
      <c r="F176" s="450">
        <f>IF(IFERROR(HLOOKUP($B176,$F3:$FS3,1,FALSE),0)=0,0,1)*F$62</f>
        <v>0.18</v>
      </c>
      <c r="G176" s="450">
        <f>IF(IFERROR(HLOOKUP($B176,$F4:$FS4,1,FALSE),0)=0,0,1)*G$62</f>
        <v>1</v>
      </c>
      <c r="H176" s="450">
        <f>IF(IFERROR(HLOOKUP($B176,$F5:$FS5,1,FALSE),0)=0,0,1)*H$62</f>
        <v>0</v>
      </c>
      <c r="I176" s="450">
        <f ca="1">IF(IFERROR(HLOOKUP($B176,$F6:$FS6,1,FALSE),0)=0,0,1)*I$62</f>
        <v>0</v>
      </c>
      <c r="J176" s="450">
        <f>IF(IFERROR(HLOOKUP($B176,$F7:$FS7,1,FALSE),0)=0,0,1)*J$62</f>
        <v>0</v>
      </c>
      <c r="K176" s="450">
        <f>IF(IFERROR(HLOOKUP($B176,$F8:$FS8,1,FALSE),0)=0,0,1)*K$62</f>
        <v>0</v>
      </c>
      <c r="L176" s="450">
        <f>IF(IFERROR(HLOOKUP($B176,$F9:$FS9,1,FALSE),0)=0,0,1)*L$62</f>
        <v>0</v>
      </c>
      <c r="M176" s="450">
        <f>IF(IFERROR(HLOOKUP($B176,$F10:$FS10,1,FALSE),0)=0,0,1)*M$62</f>
        <v>0</v>
      </c>
      <c r="N176" s="450">
        <f>IF(IFERROR(HLOOKUP($B176,$F11:$FS11,1,FALSE),0)=0,0,1)*N$62</f>
        <v>0</v>
      </c>
      <c r="O176" s="450">
        <f>IF(IFERROR(HLOOKUP($B176,$F12:$FS12,1,FALSE),0)=0,0,1)*O$62</f>
        <v>0</v>
      </c>
      <c r="P176" s="450">
        <f>IF(IFERROR(HLOOKUP($B176,$F13:$FS13,1,FALSE),0)=0,0,1)*P$62</f>
        <v>0</v>
      </c>
      <c r="Q176" s="450">
        <f>IF(IFERROR(HLOOKUP($B176,$F14:$FS14,1,FALSE),0)=0,0,1)*Q$62</f>
        <v>0</v>
      </c>
      <c r="R176" s="450">
        <f>IF(IFERROR(HLOOKUP($B176,$F15:$FS15,1,FALSE),0)=0,0,1)*R$62</f>
        <v>0</v>
      </c>
      <c r="S176" s="450">
        <f>IF(IFERROR(HLOOKUP($B176,$F16:$FS16,1,FALSE),0)=0,0,1)*S$62</f>
        <v>0</v>
      </c>
      <c r="T176" s="450">
        <f>IF(IFERROR(HLOOKUP($B176,$F17:$FS17,1,FALSE),0)=0,0,1)*T$62</f>
        <v>0</v>
      </c>
      <c r="U176" s="450">
        <f>IF(IFERROR(HLOOKUP($B176,$F18:$FS18,1,FALSE),0)=0,0,1)*U$62</f>
        <v>0</v>
      </c>
      <c r="V176" s="450">
        <f>IF(IFERROR(HLOOKUP($B176,$F19:$FS19,1,FALSE),0)=0,0,1)*V$62</f>
        <v>0</v>
      </c>
      <c r="W176" s="450">
        <f>IF(IFERROR(HLOOKUP($B176,$F20:$FS20,1,FALSE),0)=0,0,1)*W$62</f>
        <v>0</v>
      </c>
      <c r="X176" s="450">
        <f>IF(IFERROR(HLOOKUP($B176,$F21:$FS21,1,FALSE),0)=0,0,1)*X$62</f>
        <v>0</v>
      </c>
      <c r="Y176" s="450">
        <f>IF(IFERROR(HLOOKUP($B176,$F22:$FS22,1,FALSE),0)=0,0,1)*Y$62</f>
        <v>0</v>
      </c>
      <c r="Z176" s="450">
        <f>IF(IFERROR(HLOOKUP($B176,$F23:$FS23,1,FALSE),0)=0,0,1)*Z$62</f>
        <v>0</v>
      </c>
      <c r="AA176" s="450">
        <f>IF(IFERROR(HLOOKUP($B176,$F24:$FS24,1,FALSE),0)=0,0,1)*AA$62</f>
        <v>0</v>
      </c>
      <c r="AB176" s="450">
        <f>IF(IFERROR(HLOOKUP($B176,$F25:$FS25,1,FALSE),0)=0,0,1)*AB$62</f>
        <v>0</v>
      </c>
      <c r="AC176" s="450">
        <f>IF(IFERROR(HLOOKUP($B176,$F26:$FS26,1,FALSE),0)=0,0,1)*AC$62</f>
        <v>0</v>
      </c>
      <c r="AD176" s="450">
        <f>IF(IFERROR(HLOOKUP($B176,$F27:$FS27,1,FALSE),0)=0,0,1)*AD$62</f>
        <v>0</v>
      </c>
      <c r="AE176" s="450">
        <f>IF(IFERROR(HLOOKUP($B176,$F28:$FS28,1,FALSE),0)=0,0,1)*AE$62</f>
        <v>0</v>
      </c>
      <c r="AF176" s="450">
        <f>IF(IFERROR(HLOOKUP($B176,$F29:$FS29,1,FALSE),0)=0,0,1)*AF$62</f>
        <v>0</v>
      </c>
      <c r="AG176" s="450">
        <f>IF(IFERROR(HLOOKUP($B176,$F30:$FS30,1,FALSE),0)=0,0,1)*AG$62</f>
        <v>0</v>
      </c>
      <c r="AH176" s="450">
        <f>IF(IFERROR(HLOOKUP($B176,$F31:$FS31,1,FALSE),0)=0,0,1)*AH$62</f>
        <v>0</v>
      </c>
      <c r="AI176" s="450">
        <f>IF(IFERROR(HLOOKUP($B176,$F32:$FS32,1,FALSE),0)=0,0,1)*AI$62</f>
        <v>0.95</v>
      </c>
      <c r="AJ176" s="450">
        <f>IF(IFERROR(HLOOKUP($B176,$F33:$FS33,1,FALSE),0)=0,0,1)*AJ$62</f>
        <v>0</v>
      </c>
      <c r="AK176" s="450">
        <f>IF(IFERROR(HLOOKUP($B176,$F34:$FS34,1,FALSE),0)=0,0,1)*AK$62</f>
        <v>0</v>
      </c>
      <c r="AL176" s="450">
        <f>IF(IFERROR(HLOOKUP($B176,$F35:$FS35,1,FALSE),0)=0,0,1)*AL$62</f>
        <v>0</v>
      </c>
      <c r="AM176" s="450">
        <f>IF(IFERROR(HLOOKUP($B176,$F36:$FS36,1,FALSE),0)=0,0,1)*AM$62</f>
        <v>0</v>
      </c>
      <c r="AN176" s="450">
        <f>IF(IFERROR(HLOOKUP($B176,$F37:$FS37,1,FALSE),0)=0,0,1)*AN$62</f>
        <v>0</v>
      </c>
      <c r="AO176" s="450">
        <f>IF(IFERROR(HLOOKUP($B176,$F38:$FS38,1,FALSE),0)=0,0,1)*AO$62</f>
        <v>0</v>
      </c>
      <c r="AP176" s="450">
        <f>IF(IFERROR(HLOOKUP($B176,$F39:$FS39,1,FALSE),0)=0,0,1)*AP$62</f>
        <v>0</v>
      </c>
      <c r="AQ176" s="450">
        <f>IF(IFERROR(HLOOKUP($B176,$F40:$FS40,1,FALSE),0)=0,0,1)*AQ$62</f>
        <v>0</v>
      </c>
      <c r="AR176" s="450">
        <f>IF(IFERROR(HLOOKUP($B176,$F41:$FS41,1,FALSE),0)=0,0,1)*AR$62</f>
        <v>0</v>
      </c>
      <c r="AS176" s="450">
        <f>IF(IFERROR(HLOOKUP($B176,$F42:$FS42,1,FALSE),0)=0,0,1)*AS$62</f>
        <v>0</v>
      </c>
      <c r="AT176" s="450">
        <f>IF(IFERROR(HLOOKUP($B176,$F43:$FS43,1,FALSE),0)=0,0,1)*AT$62</f>
        <v>0</v>
      </c>
      <c r="AU176" s="450">
        <f>IF(IFERROR(HLOOKUP($B176,$F44:$FS44,1,FALSE),0)=0,0,1)*AU$62</f>
        <v>0</v>
      </c>
      <c r="AV176" s="450">
        <f>IF(IFERROR(HLOOKUP($B176,$F45:$FS45,1,FALSE),0)=0,0,1)*AV$62</f>
        <v>0</v>
      </c>
      <c r="AW176" s="450">
        <f>IF(IFERROR(HLOOKUP($B176,$F46:$FS46,1,FALSE),0)=0,0,1)*AW$62</f>
        <v>0</v>
      </c>
      <c r="AX176" s="450">
        <f>IF(IFERROR(HLOOKUP($B176,$F47:$FS47,1,FALSE),0)=0,0,1)*AX$62</f>
        <v>0</v>
      </c>
      <c r="AY176" s="450">
        <f>IF(IFERROR(HLOOKUP($B176,$F48:$FS48,1,FALSE),0)=0,0,1)*AY$62</f>
        <v>0</v>
      </c>
      <c r="AZ176" s="450">
        <f>IF(IFERROR(HLOOKUP($B176,$F49:$FS49,1,FALSE),0)=0,0,1)*AZ$62</f>
        <v>0</v>
      </c>
      <c r="BA176" s="450">
        <f>IF(IFERROR(HLOOKUP($B176,$F50:$FS50,1,FALSE),0)=0,0,1)*BA$62</f>
        <v>0</v>
      </c>
      <c r="BB176" s="450">
        <f>IF(IFERROR(HLOOKUP($B176,$F51:$FS51,1,FALSE),0)=0,0,1)*BB$62</f>
        <v>0</v>
      </c>
      <c r="BC176" s="450">
        <f>IF(IFERROR(HLOOKUP($B176,$F52:$FS52,1,FALSE),0)=0,0,1)*BC$62</f>
        <v>0</v>
      </c>
      <c r="BD176" s="450">
        <f>IF(IFERROR(HLOOKUP($B176,$F53:$FS53,1,FALSE),0)=0,0,1)*BD$62</f>
        <v>0</v>
      </c>
      <c r="BE176" s="450">
        <f>IF(IFERROR(HLOOKUP($B176,$F54:$FS54,1,FALSE),0)=0,0,1)*BE$62</f>
        <v>0</v>
      </c>
      <c r="BF176" s="450">
        <f>IF(IFERROR(HLOOKUP($B176,$F55:$FS55,1,FALSE),0)=0,0,1)*BF$62</f>
        <v>0</v>
      </c>
      <c r="BG176" s="450">
        <f>IF(IFERROR(HLOOKUP($B176,$F56:$FS56,1,FALSE),0)=0,0,1)*BG$62</f>
        <v>0</v>
      </c>
      <c r="BH176" s="450">
        <f>IF(IFERROR(HLOOKUP($B176,$F57:$FS57,1,FALSE),0)=0,0,1)*BH$62</f>
        <v>0</v>
      </c>
      <c r="BI176" s="450">
        <f>IF(IFERROR(HLOOKUP($B176,$F58:$FS58,1,FALSE),0)=0,0,1)*BI$62</f>
        <v>0</v>
      </c>
    </row>
    <row r="177" spans="1:61" ht="13">
      <c r="A177" s="609">
        <v>13</v>
      </c>
      <c r="B177" s="619" t="s">
        <v>752</v>
      </c>
      <c r="C177">
        <f t="shared" ca="1" si="0"/>
        <v>10.5774973364144</v>
      </c>
      <c r="D177">
        <f t="shared" si="1"/>
        <v>14</v>
      </c>
      <c r="E177" s="450">
        <f>IF(IFERROR(HLOOKUP($B177,$F2:$FS2,1,FALSE),0)=0,0,1)*E$62</f>
        <v>0</v>
      </c>
      <c r="F177" s="450">
        <f>IF(IFERROR(HLOOKUP($B177,$F3:$FS3,1,FALSE),0)=0,0,1)*F$62</f>
        <v>0.18</v>
      </c>
      <c r="G177" s="450">
        <f>IF(IFERROR(HLOOKUP($B177,$F4:$FS4,1,FALSE),0)=0,0,1)*G$62</f>
        <v>1</v>
      </c>
      <c r="H177" s="450">
        <f>IF(IFERROR(HLOOKUP($B177,$F5:$FS5,1,FALSE),0)=0,0,1)*H$62</f>
        <v>0</v>
      </c>
      <c r="I177" s="450">
        <f ca="1">IF(IFERROR(HLOOKUP($B177,$F6:$FS6,1,FALSE),0)=0,0,1)*I$62</f>
        <v>0</v>
      </c>
      <c r="J177" s="450">
        <f>IF(IFERROR(HLOOKUP($B177,$F7:$FS7,1,FALSE),0)=0,0,1)*J$62</f>
        <v>0</v>
      </c>
      <c r="K177" s="450">
        <f>IF(IFERROR(HLOOKUP($B177,$F8:$FS8,1,FALSE),0)=0,0,1)*K$62</f>
        <v>0</v>
      </c>
      <c r="L177" s="450">
        <f>IF(IFERROR(HLOOKUP($B177,$F9:$FS9,1,FALSE),0)=0,0,1)*L$62</f>
        <v>0</v>
      </c>
      <c r="M177" s="450">
        <f>IF(IFERROR(HLOOKUP($B177,$F10:$FS10,1,FALSE),0)=0,0,1)*M$62</f>
        <v>0</v>
      </c>
      <c r="N177" s="450">
        <f>IF(IFERROR(HLOOKUP($B177,$F11:$FS11,1,FALSE),0)=0,0,1)*N$62</f>
        <v>1</v>
      </c>
      <c r="O177" s="450">
        <f>IF(IFERROR(HLOOKUP($B177,$F12:$FS12,1,FALSE),0)=0,0,1)*O$62</f>
        <v>1</v>
      </c>
      <c r="P177" s="450">
        <f>IF(IFERROR(HLOOKUP($B177,$F13:$FS13,1,FALSE),0)=0,0,1)*P$62</f>
        <v>0.11120866256950541</v>
      </c>
      <c r="Q177" s="450">
        <f>IF(IFERROR(HLOOKUP($B177,$F14:$FS14,1,FALSE),0)=0,0,1)*Q$62</f>
        <v>0.13636363636363635</v>
      </c>
      <c r="R177" s="450">
        <f>IF(IFERROR(HLOOKUP($B177,$F15:$FS15,1,FALSE),0)=0,0,1)*R$62</f>
        <v>1</v>
      </c>
      <c r="S177" s="450">
        <f>IF(IFERROR(HLOOKUP($B177,$F16:$FS16,1,FALSE),0)=0,0,1)*S$62</f>
        <v>1</v>
      </c>
      <c r="T177" s="450">
        <f>IF(IFERROR(HLOOKUP($B177,$F17:$FS17,1,FALSE),0)=0,0,1)*T$62</f>
        <v>1</v>
      </c>
      <c r="U177" s="450">
        <f>IF(IFERROR(HLOOKUP($B177,$F18:$FS18,1,FALSE),0)=0,0,1)*U$62</f>
        <v>0</v>
      </c>
      <c r="V177" s="450">
        <f>IF(IFERROR(HLOOKUP($B177,$F19:$FS19,1,FALSE),0)=0,0,1)*V$62</f>
        <v>1</v>
      </c>
      <c r="W177" s="450">
        <f>IF(IFERROR(HLOOKUP($B177,$F20:$FS20,1,FALSE),0)=0,0,1)*W$62</f>
        <v>1</v>
      </c>
      <c r="X177" s="450">
        <f>IF(IFERROR(HLOOKUP($B177,$F21:$FS21,1,FALSE),0)=0,0,1)*X$62</f>
        <v>0.14992503748125938</v>
      </c>
      <c r="Y177" s="450">
        <f>IF(IFERROR(HLOOKUP($B177,$F22:$FS22,1,FALSE),0)=0,0,1)*Y$62</f>
        <v>1</v>
      </c>
      <c r="Z177" s="450">
        <f>IF(IFERROR(HLOOKUP($B177,$F23:$FS23,1,FALSE),0)=0,0,1)*Z$62</f>
        <v>0</v>
      </c>
      <c r="AA177" s="450">
        <f>IF(IFERROR(HLOOKUP($B177,$F24:$FS24,1,FALSE),0)=0,0,1)*AA$62</f>
        <v>0</v>
      </c>
      <c r="AB177" s="450">
        <f>IF(IFERROR(HLOOKUP($B177,$F25:$FS25,1,FALSE),0)=0,0,1)*AB$62</f>
        <v>1</v>
      </c>
      <c r="AC177" s="450">
        <f>IF(IFERROR(HLOOKUP($B177,$F26:$FS26,1,FALSE),0)=0,0,1)*AC$62</f>
        <v>0</v>
      </c>
      <c r="AD177" s="450">
        <f>IF(IFERROR(HLOOKUP($B177,$F27:$FS27,1,FALSE),0)=0,0,1)*AD$62</f>
        <v>0</v>
      </c>
      <c r="AE177" s="450">
        <f>IF(IFERROR(HLOOKUP($B177,$F28:$FS28,1,FALSE),0)=0,0,1)*AE$62</f>
        <v>0</v>
      </c>
      <c r="AF177" s="450">
        <f>IF(IFERROR(HLOOKUP($B177,$F29:$FS29,1,FALSE),0)=0,0,1)*AF$62</f>
        <v>0</v>
      </c>
      <c r="AG177" s="450">
        <f>IF(IFERROR(HLOOKUP($B177,$F30:$FS30,1,FALSE),0)=0,0,1)*AG$62</f>
        <v>0</v>
      </c>
      <c r="AH177" s="450">
        <f>IF(IFERROR(HLOOKUP($B177,$F31:$FS31,1,FALSE),0)=0,0,1)*AH$62</f>
        <v>0</v>
      </c>
      <c r="AI177" s="450">
        <f>IF(IFERROR(HLOOKUP($B177,$F32:$FS32,1,FALSE),0)=0,0,1)*AI$62</f>
        <v>0</v>
      </c>
      <c r="AJ177" s="450">
        <f>IF(IFERROR(HLOOKUP($B177,$F33:$FS33,1,FALSE),0)=0,0,1)*AJ$62</f>
        <v>0</v>
      </c>
      <c r="AK177" s="450">
        <f>IF(IFERROR(HLOOKUP($B177,$F34:$FS34,1,FALSE),0)=0,0,1)*AK$62</f>
        <v>0</v>
      </c>
      <c r="AL177" s="450">
        <f>IF(IFERROR(HLOOKUP($B177,$F35:$FS35,1,FALSE),0)=0,0,1)*AL$62</f>
        <v>0</v>
      </c>
      <c r="AM177" s="450">
        <f>IF(IFERROR(HLOOKUP($B177,$F36:$FS36,1,FALSE),0)=0,0,1)*AM$62</f>
        <v>0</v>
      </c>
      <c r="AN177" s="450">
        <f>IF(IFERROR(HLOOKUP($B177,$F37:$FS37,1,FALSE),0)=0,0,1)*AN$62</f>
        <v>0</v>
      </c>
      <c r="AO177" s="450">
        <f>IF(IFERROR(HLOOKUP($B177,$F38:$FS38,1,FALSE),0)=0,0,1)*AO$62</f>
        <v>0</v>
      </c>
      <c r="AP177" s="450">
        <f>IF(IFERROR(HLOOKUP($B177,$F39:$FS39,1,FALSE),0)=0,0,1)*AP$62</f>
        <v>0</v>
      </c>
      <c r="AQ177" s="450">
        <f>IF(IFERROR(HLOOKUP($B177,$F40:$FS40,1,FALSE),0)=0,0,1)*AQ$62</f>
        <v>0</v>
      </c>
      <c r="AR177" s="450">
        <f>IF(IFERROR(HLOOKUP($B177,$F41:$FS41,1,FALSE),0)=0,0,1)*AR$62</f>
        <v>0</v>
      </c>
      <c r="AS177" s="450">
        <f>IF(IFERROR(HLOOKUP($B177,$F42:$FS42,1,FALSE),0)=0,0,1)*AS$62</f>
        <v>0</v>
      </c>
      <c r="AT177" s="450">
        <f>IF(IFERROR(HLOOKUP($B177,$F43:$FS43,1,FALSE),0)=0,0,1)*AT$62</f>
        <v>0</v>
      </c>
      <c r="AU177" s="450">
        <f>IF(IFERROR(HLOOKUP($B177,$F44:$FS44,1,FALSE),0)=0,0,1)*AU$62</f>
        <v>0</v>
      </c>
      <c r="AV177" s="450">
        <f>IF(IFERROR(HLOOKUP($B177,$F45:$FS45,1,FALSE),0)=0,0,1)*AV$62</f>
        <v>0</v>
      </c>
      <c r="AW177" s="450">
        <f>IF(IFERROR(HLOOKUP($B177,$F46:$FS46,1,FALSE),0)=0,0,1)*AW$62</f>
        <v>0</v>
      </c>
      <c r="AX177" s="450">
        <f>IF(IFERROR(HLOOKUP($B177,$F47:$FS47,1,FALSE),0)=0,0,1)*AX$62</f>
        <v>0</v>
      </c>
      <c r="AY177" s="450">
        <f>IF(IFERROR(HLOOKUP($B177,$F48:$FS48,1,FALSE),0)=0,0,1)*AY$62</f>
        <v>0</v>
      </c>
      <c r="AZ177" s="450">
        <f>IF(IFERROR(HLOOKUP($B177,$F49:$FS49,1,FALSE),0)=0,0,1)*AZ$62</f>
        <v>0</v>
      </c>
      <c r="BA177" s="450">
        <f>IF(IFERROR(HLOOKUP($B177,$F50:$FS50,1,FALSE),0)=0,0,1)*BA$62</f>
        <v>0</v>
      </c>
      <c r="BB177" s="450">
        <f>IF(IFERROR(HLOOKUP($B177,$F51:$FS51,1,FALSE),0)=0,0,1)*BB$62</f>
        <v>0</v>
      </c>
      <c r="BC177" s="450">
        <f>IF(IFERROR(HLOOKUP($B177,$F52:$FS52,1,FALSE),0)=0,0,1)*BC$62</f>
        <v>0</v>
      </c>
      <c r="BD177" s="450">
        <f>IF(IFERROR(HLOOKUP($B177,$F53:$FS53,1,FALSE),0)=0,0,1)*BD$62</f>
        <v>0</v>
      </c>
      <c r="BE177" s="450">
        <f>IF(IFERROR(HLOOKUP($B177,$F54:$FS54,1,FALSE),0)=0,0,1)*BE$62</f>
        <v>0</v>
      </c>
      <c r="BF177" s="450">
        <f>IF(IFERROR(HLOOKUP($B177,$F55:$FS55,1,FALSE),0)=0,0,1)*BF$62</f>
        <v>0</v>
      </c>
      <c r="BG177" s="450">
        <f>IF(IFERROR(HLOOKUP($B177,$F56:$FS56,1,FALSE),0)=0,0,1)*BG$62</f>
        <v>0</v>
      </c>
      <c r="BH177" s="450">
        <f>IF(IFERROR(HLOOKUP($B177,$F57:$FS57,1,FALSE),0)=0,0,1)*BH$62</f>
        <v>0</v>
      </c>
      <c r="BI177" s="450">
        <f>IF(IFERROR(HLOOKUP($B177,$F58:$FS58,1,FALSE),0)=0,0,1)*BI$62</f>
        <v>0</v>
      </c>
    </row>
    <row r="178" spans="1:61" ht="13">
      <c r="A178" s="609">
        <v>13</v>
      </c>
      <c r="B178" s="619" t="s">
        <v>753</v>
      </c>
      <c r="C178">
        <f t="shared" ca="1" si="0"/>
        <v>1.18</v>
      </c>
      <c r="D178">
        <f t="shared" si="1"/>
        <v>2</v>
      </c>
      <c r="E178" s="450">
        <f>IF(IFERROR(HLOOKUP($B178,$F2:$FS2,1,FALSE),0)=0,0,1)*E$62</f>
        <v>0</v>
      </c>
      <c r="F178" s="450">
        <f>IF(IFERROR(HLOOKUP($B178,$F3:$FS3,1,FALSE),0)=0,0,1)*F$62</f>
        <v>0.18</v>
      </c>
      <c r="G178" s="450">
        <f>IF(IFERROR(HLOOKUP($B178,$F4:$FS4,1,FALSE),0)=0,0,1)*G$62</f>
        <v>1</v>
      </c>
      <c r="H178" s="450">
        <f>IF(IFERROR(HLOOKUP($B178,$F5:$FS5,1,FALSE),0)=0,0,1)*H$62</f>
        <v>0</v>
      </c>
      <c r="I178" s="450">
        <f ca="1">IF(IFERROR(HLOOKUP($B178,$F6:$FS6,1,FALSE),0)=0,0,1)*I$62</f>
        <v>0</v>
      </c>
      <c r="J178" s="450">
        <f>IF(IFERROR(HLOOKUP($B178,$F7:$FS7,1,FALSE),0)=0,0,1)*J$62</f>
        <v>0</v>
      </c>
      <c r="K178" s="450">
        <f>IF(IFERROR(HLOOKUP($B178,$F8:$FS8,1,FALSE),0)=0,0,1)*K$62</f>
        <v>0</v>
      </c>
      <c r="L178" s="450">
        <f>IF(IFERROR(HLOOKUP($B178,$F9:$FS9,1,FALSE),0)=0,0,1)*L$62</f>
        <v>0</v>
      </c>
      <c r="M178" s="450">
        <f>IF(IFERROR(HLOOKUP($B178,$F10:$FS10,1,FALSE),0)=0,0,1)*M$62</f>
        <v>0</v>
      </c>
      <c r="N178" s="450">
        <f>IF(IFERROR(HLOOKUP($B178,$F11:$FS11,1,FALSE),0)=0,0,1)*N$62</f>
        <v>0</v>
      </c>
      <c r="O178" s="450">
        <f>IF(IFERROR(HLOOKUP($B178,$F12:$FS12,1,FALSE),0)=0,0,1)*O$62</f>
        <v>0</v>
      </c>
      <c r="P178" s="450">
        <f>IF(IFERROR(HLOOKUP($B178,$F13:$FS13,1,FALSE),0)=0,0,1)*P$62</f>
        <v>0</v>
      </c>
      <c r="Q178" s="450">
        <f>IF(IFERROR(HLOOKUP($B178,$F14:$FS14,1,FALSE),0)=0,0,1)*Q$62</f>
        <v>0</v>
      </c>
      <c r="R178" s="450">
        <f>IF(IFERROR(HLOOKUP($B178,$F15:$FS15,1,FALSE),0)=0,0,1)*R$62</f>
        <v>0</v>
      </c>
      <c r="S178" s="450">
        <f>IF(IFERROR(HLOOKUP($B178,$F16:$FS16,1,FALSE),0)=0,0,1)*S$62</f>
        <v>0</v>
      </c>
      <c r="T178" s="450">
        <f>IF(IFERROR(HLOOKUP($B178,$F17:$FS17,1,FALSE),0)=0,0,1)*T$62</f>
        <v>0</v>
      </c>
      <c r="U178" s="450">
        <f>IF(IFERROR(HLOOKUP($B178,$F18:$FS18,1,FALSE),0)=0,0,1)*U$62</f>
        <v>0</v>
      </c>
      <c r="V178" s="450">
        <f>IF(IFERROR(HLOOKUP($B178,$F19:$FS19,1,FALSE),0)=0,0,1)*V$62</f>
        <v>0</v>
      </c>
      <c r="W178" s="450">
        <f>IF(IFERROR(HLOOKUP($B178,$F20:$FS20,1,FALSE),0)=0,0,1)*W$62</f>
        <v>0</v>
      </c>
      <c r="X178" s="450">
        <f>IF(IFERROR(HLOOKUP($B178,$F21:$FS21,1,FALSE),0)=0,0,1)*X$62</f>
        <v>0</v>
      </c>
      <c r="Y178" s="450">
        <f>IF(IFERROR(HLOOKUP($B178,$F22:$FS22,1,FALSE),0)=0,0,1)*Y$62</f>
        <v>0</v>
      </c>
      <c r="Z178" s="450">
        <f>IF(IFERROR(HLOOKUP($B178,$F23:$FS23,1,FALSE),0)=0,0,1)*Z$62</f>
        <v>0</v>
      </c>
      <c r="AA178" s="450">
        <f>IF(IFERROR(HLOOKUP($B178,$F24:$FS24,1,FALSE),0)=0,0,1)*AA$62</f>
        <v>0</v>
      </c>
      <c r="AB178" s="450">
        <f>IF(IFERROR(HLOOKUP($B178,$F25:$FS25,1,FALSE),0)=0,0,1)*AB$62</f>
        <v>0</v>
      </c>
      <c r="AC178" s="450">
        <f>IF(IFERROR(HLOOKUP($B178,$F26:$FS26,1,FALSE),0)=0,0,1)*AC$62</f>
        <v>0</v>
      </c>
      <c r="AD178" s="450">
        <f>IF(IFERROR(HLOOKUP($B178,$F27:$FS27,1,FALSE),0)=0,0,1)*AD$62</f>
        <v>0</v>
      </c>
      <c r="AE178" s="450">
        <f>IF(IFERROR(HLOOKUP($B178,$F28:$FS28,1,FALSE),0)=0,0,1)*AE$62</f>
        <v>0</v>
      </c>
      <c r="AF178" s="450">
        <f>IF(IFERROR(HLOOKUP($B178,$F29:$FS29,1,FALSE),0)=0,0,1)*AF$62</f>
        <v>0</v>
      </c>
      <c r="AG178" s="450">
        <f>IF(IFERROR(HLOOKUP($B178,$F30:$FS30,1,FALSE),0)=0,0,1)*AG$62</f>
        <v>0</v>
      </c>
      <c r="AH178" s="450">
        <f>IF(IFERROR(HLOOKUP($B178,$F31:$FS31,1,FALSE),0)=0,0,1)*AH$62</f>
        <v>0</v>
      </c>
      <c r="AI178" s="450">
        <f>IF(IFERROR(HLOOKUP($B178,$F32:$FS32,1,FALSE),0)=0,0,1)*AI$62</f>
        <v>0</v>
      </c>
      <c r="AJ178" s="450">
        <f>IF(IFERROR(HLOOKUP($B178,$F33:$FS33,1,FALSE),0)=0,0,1)*AJ$62</f>
        <v>0</v>
      </c>
      <c r="AK178" s="450">
        <f>IF(IFERROR(HLOOKUP($B178,$F34:$FS34,1,FALSE),0)=0,0,1)*AK$62</f>
        <v>0</v>
      </c>
      <c r="AL178" s="450">
        <f>IF(IFERROR(HLOOKUP($B178,$F35:$FS35,1,FALSE),0)=0,0,1)*AL$62</f>
        <v>0</v>
      </c>
      <c r="AM178" s="450">
        <f>IF(IFERROR(HLOOKUP($B178,$F36:$FS36,1,FALSE),0)=0,0,1)*AM$62</f>
        <v>0</v>
      </c>
      <c r="AN178" s="450">
        <f>IF(IFERROR(HLOOKUP($B178,$F37:$FS37,1,FALSE),0)=0,0,1)*AN$62</f>
        <v>0</v>
      </c>
      <c r="AO178" s="450">
        <f>IF(IFERROR(HLOOKUP($B178,$F38:$FS38,1,FALSE),0)=0,0,1)*AO$62</f>
        <v>0</v>
      </c>
      <c r="AP178" s="450">
        <f>IF(IFERROR(HLOOKUP($B178,$F39:$FS39,1,FALSE),0)=0,0,1)*AP$62</f>
        <v>0</v>
      </c>
      <c r="AQ178" s="450">
        <f>IF(IFERROR(HLOOKUP($B178,$F40:$FS40,1,FALSE),0)=0,0,1)*AQ$62</f>
        <v>0</v>
      </c>
      <c r="AR178" s="450">
        <f>IF(IFERROR(HLOOKUP($B178,$F41:$FS41,1,FALSE),0)=0,0,1)*AR$62</f>
        <v>0</v>
      </c>
      <c r="AS178" s="450">
        <f>IF(IFERROR(HLOOKUP($B178,$F42:$FS42,1,FALSE),0)=0,0,1)*AS$62</f>
        <v>0</v>
      </c>
      <c r="AT178" s="450">
        <f>IF(IFERROR(HLOOKUP($B178,$F43:$FS43,1,FALSE),0)=0,0,1)*AT$62</f>
        <v>0</v>
      </c>
      <c r="AU178" s="450">
        <f>IF(IFERROR(HLOOKUP($B178,$F44:$FS44,1,FALSE),0)=0,0,1)*AU$62</f>
        <v>0</v>
      </c>
      <c r="AV178" s="450">
        <f>IF(IFERROR(HLOOKUP($B178,$F45:$FS45,1,FALSE),0)=0,0,1)*AV$62</f>
        <v>0</v>
      </c>
      <c r="AW178" s="450">
        <f>IF(IFERROR(HLOOKUP($B178,$F46:$FS46,1,FALSE),0)=0,0,1)*AW$62</f>
        <v>0</v>
      </c>
      <c r="AX178" s="450">
        <f>IF(IFERROR(HLOOKUP($B178,$F47:$FS47,1,FALSE),0)=0,0,1)*AX$62</f>
        <v>0</v>
      </c>
      <c r="AY178" s="450">
        <f>IF(IFERROR(HLOOKUP($B178,$F48:$FS48,1,FALSE),0)=0,0,1)*AY$62</f>
        <v>0</v>
      </c>
      <c r="AZ178" s="450">
        <f>IF(IFERROR(HLOOKUP($B178,$F49:$FS49,1,FALSE),0)=0,0,1)*AZ$62</f>
        <v>0</v>
      </c>
      <c r="BA178" s="450">
        <f>IF(IFERROR(HLOOKUP($B178,$F50:$FS50,1,FALSE),0)=0,0,1)*BA$62</f>
        <v>0</v>
      </c>
      <c r="BB178" s="450">
        <f>IF(IFERROR(HLOOKUP($B178,$F51:$FS51,1,FALSE),0)=0,0,1)*BB$62</f>
        <v>0</v>
      </c>
      <c r="BC178" s="450">
        <f>IF(IFERROR(HLOOKUP($B178,$F52:$FS52,1,FALSE),0)=0,0,1)*BC$62</f>
        <v>0</v>
      </c>
      <c r="BD178" s="450">
        <f>IF(IFERROR(HLOOKUP($B178,$F53:$FS53,1,FALSE),0)=0,0,1)*BD$62</f>
        <v>0</v>
      </c>
      <c r="BE178" s="450">
        <f>IF(IFERROR(HLOOKUP($B178,$F54:$FS54,1,FALSE),0)=0,0,1)*BE$62</f>
        <v>0</v>
      </c>
      <c r="BF178" s="450">
        <f>IF(IFERROR(HLOOKUP($B178,$F55:$FS55,1,FALSE),0)=0,0,1)*BF$62</f>
        <v>0</v>
      </c>
      <c r="BG178" s="450">
        <f>IF(IFERROR(HLOOKUP($B178,$F56:$FS56,1,FALSE),0)=0,0,1)*BG$62</f>
        <v>0</v>
      </c>
      <c r="BH178" s="450">
        <f>IF(IFERROR(HLOOKUP($B178,$F57:$FS57,1,FALSE),0)=0,0,1)*BH$62</f>
        <v>0</v>
      </c>
      <c r="BI178" s="450">
        <f>IF(IFERROR(HLOOKUP($B178,$F58:$FS58,1,FALSE),0)=0,0,1)*BI$62</f>
        <v>0</v>
      </c>
    </row>
    <row r="179" spans="1:61" ht="13">
      <c r="A179" s="609">
        <v>13</v>
      </c>
      <c r="B179" s="619" t="s">
        <v>754</v>
      </c>
      <c r="C179">
        <f t="shared" ca="1" si="0"/>
        <v>1.18</v>
      </c>
      <c r="D179">
        <f t="shared" si="1"/>
        <v>2</v>
      </c>
      <c r="E179" s="450">
        <f>IF(IFERROR(HLOOKUP($B179,$F2:$FS2,1,FALSE),0)=0,0,1)*E$62</f>
        <v>0</v>
      </c>
      <c r="F179" s="450">
        <f>IF(IFERROR(HLOOKUP($B179,$F3:$FS3,1,FALSE),0)=0,0,1)*F$62</f>
        <v>0.18</v>
      </c>
      <c r="G179" s="450">
        <f>IF(IFERROR(HLOOKUP($B179,$F4:$FS4,1,FALSE),0)=0,0,1)*G$62</f>
        <v>1</v>
      </c>
      <c r="H179" s="450">
        <f>IF(IFERROR(HLOOKUP($B179,$F5:$FS5,1,FALSE),0)=0,0,1)*H$62</f>
        <v>0</v>
      </c>
      <c r="I179" s="450">
        <f ca="1">IF(IFERROR(HLOOKUP($B179,$F6:$FS6,1,FALSE),0)=0,0,1)*I$62</f>
        <v>0</v>
      </c>
      <c r="J179" s="450">
        <f>IF(IFERROR(HLOOKUP($B179,$F7:$FS7,1,FALSE),0)=0,0,1)*J$62</f>
        <v>0</v>
      </c>
      <c r="K179" s="450">
        <f>IF(IFERROR(HLOOKUP($B179,$F8:$FS8,1,FALSE),0)=0,0,1)*K$62</f>
        <v>0</v>
      </c>
      <c r="L179" s="450">
        <f>IF(IFERROR(HLOOKUP($B179,$F9:$FS9,1,FALSE),0)=0,0,1)*L$62</f>
        <v>0</v>
      </c>
      <c r="M179" s="450">
        <f>IF(IFERROR(HLOOKUP($B179,$F10:$FS10,1,FALSE),0)=0,0,1)*M$62</f>
        <v>0</v>
      </c>
      <c r="N179" s="450">
        <f>IF(IFERROR(HLOOKUP($B179,$F11:$FS11,1,FALSE),0)=0,0,1)*N$62</f>
        <v>0</v>
      </c>
      <c r="O179" s="450">
        <f>IF(IFERROR(HLOOKUP($B179,$F12:$FS12,1,FALSE),0)=0,0,1)*O$62</f>
        <v>0</v>
      </c>
      <c r="P179" s="450">
        <f>IF(IFERROR(HLOOKUP($B179,$F13:$FS13,1,FALSE),0)=0,0,1)*P$62</f>
        <v>0</v>
      </c>
      <c r="Q179" s="450">
        <f>IF(IFERROR(HLOOKUP($B179,$F14:$FS14,1,FALSE),0)=0,0,1)*Q$62</f>
        <v>0</v>
      </c>
      <c r="R179" s="450">
        <f>IF(IFERROR(HLOOKUP($B179,$F15:$FS15,1,FALSE),0)=0,0,1)*R$62</f>
        <v>0</v>
      </c>
      <c r="S179" s="450">
        <f>IF(IFERROR(HLOOKUP($B179,$F16:$FS16,1,FALSE),0)=0,0,1)*S$62</f>
        <v>0</v>
      </c>
      <c r="T179" s="450">
        <f>IF(IFERROR(HLOOKUP($B179,$F17:$FS17,1,FALSE),0)=0,0,1)*T$62</f>
        <v>0</v>
      </c>
      <c r="U179" s="450">
        <f>IF(IFERROR(HLOOKUP($B179,$F18:$FS18,1,FALSE),0)=0,0,1)*U$62</f>
        <v>0</v>
      </c>
      <c r="V179" s="450">
        <f>IF(IFERROR(HLOOKUP($B179,$F19:$FS19,1,FALSE),0)=0,0,1)*V$62</f>
        <v>0</v>
      </c>
      <c r="W179" s="450">
        <f>IF(IFERROR(HLOOKUP($B179,$F20:$FS20,1,FALSE),0)=0,0,1)*W$62</f>
        <v>0</v>
      </c>
      <c r="X179" s="450">
        <f>IF(IFERROR(HLOOKUP($B179,$F21:$FS21,1,FALSE),0)=0,0,1)*X$62</f>
        <v>0</v>
      </c>
      <c r="Y179" s="450">
        <f>IF(IFERROR(HLOOKUP($B179,$F22:$FS22,1,FALSE),0)=0,0,1)*Y$62</f>
        <v>0</v>
      </c>
      <c r="Z179" s="450">
        <f>IF(IFERROR(HLOOKUP($B179,$F23:$FS23,1,FALSE),0)=0,0,1)*Z$62</f>
        <v>0</v>
      </c>
      <c r="AA179" s="450">
        <f>IF(IFERROR(HLOOKUP($B179,$F24:$FS24,1,FALSE),0)=0,0,1)*AA$62</f>
        <v>0</v>
      </c>
      <c r="AB179" s="450">
        <f>IF(IFERROR(HLOOKUP($B179,$F25:$FS25,1,FALSE),0)=0,0,1)*AB$62</f>
        <v>0</v>
      </c>
      <c r="AC179" s="450">
        <f>IF(IFERROR(HLOOKUP($B179,$F26:$FS26,1,FALSE),0)=0,0,1)*AC$62</f>
        <v>0</v>
      </c>
      <c r="AD179" s="450">
        <f>IF(IFERROR(HLOOKUP($B179,$F27:$FS27,1,FALSE),0)=0,0,1)*AD$62</f>
        <v>0</v>
      </c>
      <c r="AE179" s="450">
        <f>IF(IFERROR(HLOOKUP($B179,$F28:$FS28,1,FALSE),0)=0,0,1)*AE$62</f>
        <v>0</v>
      </c>
      <c r="AF179" s="450">
        <f>IF(IFERROR(HLOOKUP($B179,$F29:$FS29,1,FALSE),0)=0,0,1)*AF$62</f>
        <v>0</v>
      </c>
      <c r="AG179" s="450">
        <f>IF(IFERROR(HLOOKUP($B179,$F30:$FS30,1,FALSE),0)=0,0,1)*AG$62</f>
        <v>0</v>
      </c>
      <c r="AH179" s="450">
        <f>IF(IFERROR(HLOOKUP($B179,$F31:$FS31,1,FALSE),0)=0,0,1)*AH$62</f>
        <v>0</v>
      </c>
      <c r="AI179" s="450">
        <f>IF(IFERROR(HLOOKUP($B179,$F32:$FS32,1,FALSE),0)=0,0,1)*AI$62</f>
        <v>0</v>
      </c>
      <c r="AJ179" s="450">
        <f>IF(IFERROR(HLOOKUP($B179,$F33:$FS33,1,FALSE),0)=0,0,1)*AJ$62</f>
        <v>0</v>
      </c>
      <c r="AK179" s="450">
        <f>IF(IFERROR(HLOOKUP($B179,$F34:$FS34,1,FALSE),0)=0,0,1)*AK$62</f>
        <v>0</v>
      </c>
      <c r="AL179" s="450">
        <f>IF(IFERROR(HLOOKUP($B179,$F35:$FS35,1,FALSE),0)=0,0,1)*AL$62</f>
        <v>0</v>
      </c>
      <c r="AM179" s="450">
        <f>IF(IFERROR(HLOOKUP($B179,$F36:$FS36,1,FALSE),0)=0,0,1)*AM$62</f>
        <v>0</v>
      </c>
      <c r="AN179" s="450">
        <f>IF(IFERROR(HLOOKUP($B179,$F37:$FS37,1,FALSE),0)=0,0,1)*AN$62</f>
        <v>0</v>
      </c>
      <c r="AO179" s="450">
        <f>IF(IFERROR(HLOOKUP($B179,$F38:$FS38,1,FALSE),0)=0,0,1)*AO$62</f>
        <v>0</v>
      </c>
      <c r="AP179" s="450">
        <f>IF(IFERROR(HLOOKUP($B179,$F39:$FS39,1,FALSE),0)=0,0,1)*AP$62</f>
        <v>0</v>
      </c>
      <c r="AQ179" s="450">
        <f>IF(IFERROR(HLOOKUP($B179,$F40:$FS40,1,FALSE),0)=0,0,1)*AQ$62</f>
        <v>0</v>
      </c>
      <c r="AR179" s="450">
        <f>IF(IFERROR(HLOOKUP($B179,$F41:$FS41,1,FALSE),0)=0,0,1)*AR$62</f>
        <v>0</v>
      </c>
      <c r="AS179" s="450">
        <f>IF(IFERROR(HLOOKUP($B179,$F42:$FS42,1,FALSE),0)=0,0,1)*AS$62</f>
        <v>0</v>
      </c>
      <c r="AT179" s="450">
        <f>IF(IFERROR(HLOOKUP($B179,$F43:$FS43,1,FALSE),0)=0,0,1)*AT$62</f>
        <v>0</v>
      </c>
      <c r="AU179" s="450">
        <f>IF(IFERROR(HLOOKUP($B179,$F44:$FS44,1,FALSE),0)=0,0,1)*AU$62</f>
        <v>0</v>
      </c>
      <c r="AV179" s="450">
        <f>IF(IFERROR(HLOOKUP($B179,$F45:$FS45,1,FALSE),0)=0,0,1)*AV$62</f>
        <v>0</v>
      </c>
      <c r="AW179" s="450">
        <f>IF(IFERROR(HLOOKUP($B179,$F46:$FS46,1,FALSE),0)=0,0,1)*AW$62</f>
        <v>0</v>
      </c>
      <c r="AX179" s="450">
        <f>IF(IFERROR(HLOOKUP($B179,$F47:$FS47,1,FALSE),0)=0,0,1)*AX$62</f>
        <v>0</v>
      </c>
      <c r="AY179" s="450">
        <f>IF(IFERROR(HLOOKUP($B179,$F48:$FS48,1,FALSE),0)=0,0,1)*AY$62</f>
        <v>0</v>
      </c>
      <c r="AZ179" s="450">
        <f>IF(IFERROR(HLOOKUP($B179,$F49:$FS49,1,FALSE),0)=0,0,1)*AZ$62</f>
        <v>0</v>
      </c>
      <c r="BA179" s="450">
        <f>IF(IFERROR(HLOOKUP($B179,$F50:$FS50,1,FALSE),0)=0,0,1)*BA$62</f>
        <v>0</v>
      </c>
      <c r="BB179" s="450">
        <f>IF(IFERROR(HLOOKUP($B179,$F51:$FS51,1,FALSE),0)=0,0,1)*BB$62</f>
        <v>0</v>
      </c>
      <c r="BC179" s="450">
        <f>IF(IFERROR(HLOOKUP($B179,$F52:$FS52,1,FALSE),0)=0,0,1)*BC$62</f>
        <v>0</v>
      </c>
      <c r="BD179" s="450">
        <f>IF(IFERROR(HLOOKUP($B179,$F53:$FS53,1,FALSE),0)=0,0,1)*BD$62</f>
        <v>0</v>
      </c>
      <c r="BE179" s="450">
        <f>IF(IFERROR(HLOOKUP($B179,$F54:$FS54,1,FALSE),0)=0,0,1)*BE$62</f>
        <v>0</v>
      </c>
      <c r="BF179" s="450">
        <f>IF(IFERROR(HLOOKUP($B179,$F55:$FS55,1,FALSE),0)=0,0,1)*BF$62</f>
        <v>0</v>
      </c>
      <c r="BG179" s="450">
        <f>IF(IFERROR(HLOOKUP($B179,$F56:$FS56,1,FALSE),0)=0,0,1)*BG$62</f>
        <v>0</v>
      </c>
      <c r="BH179" s="450">
        <f>IF(IFERROR(HLOOKUP($B179,$F57:$FS57,1,FALSE),0)=0,0,1)*BH$62</f>
        <v>0</v>
      </c>
      <c r="BI179" s="450">
        <f>IF(IFERROR(HLOOKUP($B179,$F58:$FS58,1,FALSE),0)=0,0,1)*BI$62</f>
        <v>0</v>
      </c>
    </row>
    <row r="180" spans="1:61" ht="13">
      <c r="A180" s="609">
        <v>14</v>
      </c>
      <c r="B180" s="619" t="s">
        <v>755</v>
      </c>
      <c r="C180">
        <f t="shared" ca="1" si="0"/>
        <v>1.18</v>
      </c>
      <c r="D180">
        <f t="shared" si="1"/>
        <v>2</v>
      </c>
      <c r="E180" s="450">
        <f>IF(IFERROR(HLOOKUP($B180,$F2:$FS2,1,FALSE),0)=0,0,1)*E$62</f>
        <v>0</v>
      </c>
      <c r="F180" s="450">
        <f>IF(IFERROR(HLOOKUP($B180,$F3:$FS3,1,FALSE),0)=0,0,1)*F$62</f>
        <v>0.18</v>
      </c>
      <c r="G180" s="450">
        <f>IF(IFERROR(HLOOKUP($B180,$F4:$FS4,1,FALSE),0)=0,0,1)*G$62</f>
        <v>1</v>
      </c>
      <c r="H180" s="450">
        <f>IF(IFERROR(HLOOKUP($B180,$F5:$FS5,1,FALSE),0)=0,0,1)*H$62</f>
        <v>0</v>
      </c>
      <c r="I180" s="450">
        <f ca="1">IF(IFERROR(HLOOKUP($B180,$F6:$FS6,1,FALSE),0)=0,0,1)*I$62</f>
        <v>0</v>
      </c>
      <c r="J180" s="450">
        <f>IF(IFERROR(HLOOKUP($B180,$F7:$FS7,1,FALSE),0)=0,0,1)*J$62</f>
        <v>0</v>
      </c>
      <c r="K180" s="450">
        <f>IF(IFERROR(HLOOKUP($B180,$F8:$FS8,1,FALSE),0)=0,0,1)*K$62</f>
        <v>0</v>
      </c>
      <c r="L180" s="450">
        <f>IF(IFERROR(HLOOKUP($B180,$F9:$FS9,1,FALSE),0)=0,0,1)*L$62</f>
        <v>0</v>
      </c>
      <c r="M180" s="450">
        <f>IF(IFERROR(HLOOKUP($B180,$F10:$FS10,1,FALSE),0)=0,0,1)*M$62</f>
        <v>0</v>
      </c>
      <c r="N180" s="450">
        <f>IF(IFERROR(HLOOKUP($B180,$F11:$FS11,1,FALSE),0)=0,0,1)*N$62</f>
        <v>0</v>
      </c>
      <c r="O180" s="450">
        <f>IF(IFERROR(HLOOKUP($B180,$F12:$FS12,1,FALSE),0)=0,0,1)*O$62</f>
        <v>0</v>
      </c>
      <c r="P180" s="450">
        <f>IF(IFERROR(HLOOKUP($B180,$F13:$FS13,1,FALSE),0)=0,0,1)*P$62</f>
        <v>0</v>
      </c>
      <c r="Q180" s="450">
        <f>IF(IFERROR(HLOOKUP($B180,$F14:$FS14,1,FALSE),0)=0,0,1)*Q$62</f>
        <v>0</v>
      </c>
      <c r="R180" s="450">
        <f>IF(IFERROR(HLOOKUP($B180,$F15:$FS15,1,FALSE),0)=0,0,1)*R$62</f>
        <v>0</v>
      </c>
      <c r="S180" s="450">
        <f>IF(IFERROR(HLOOKUP($B180,$F16:$FS16,1,FALSE),0)=0,0,1)*S$62</f>
        <v>0</v>
      </c>
      <c r="T180" s="450">
        <f>IF(IFERROR(HLOOKUP($B180,$F17:$FS17,1,FALSE),0)=0,0,1)*T$62</f>
        <v>0</v>
      </c>
      <c r="U180" s="450">
        <f>IF(IFERROR(HLOOKUP($B180,$F18:$FS18,1,FALSE),0)=0,0,1)*U$62</f>
        <v>0</v>
      </c>
      <c r="V180" s="450">
        <f>IF(IFERROR(HLOOKUP($B180,$F19:$FS19,1,FALSE),0)=0,0,1)*V$62</f>
        <v>0</v>
      </c>
      <c r="W180" s="450">
        <f>IF(IFERROR(HLOOKUP($B180,$F20:$FS20,1,FALSE),0)=0,0,1)*W$62</f>
        <v>0</v>
      </c>
      <c r="X180" s="450">
        <f>IF(IFERROR(HLOOKUP($B180,$F21:$FS21,1,FALSE),0)=0,0,1)*X$62</f>
        <v>0</v>
      </c>
      <c r="Y180" s="450">
        <f>IF(IFERROR(HLOOKUP($B180,$F22:$FS22,1,FALSE),0)=0,0,1)*Y$62</f>
        <v>0</v>
      </c>
      <c r="Z180" s="450">
        <f>IF(IFERROR(HLOOKUP($B180,$F23:$FS23,1,FALSE),0)=0,0,1)*Z$62</f>
        <v>0</v>
      </c>
      <c r="AA180" s="450">
        <f>IF(IFERROR(HLOOKUP($B180,$F24:$FS24,1,FALSE),0)=0,0,1)*AA$62</f>
        <v>0</v>
      </c>
      <c r="AB180" s="450">
        <f>IF(IFERROR(HLOOKUP($B180,$F25:$FS25,1,FALSE),0)=0,0,1)*AB$62</f>
        <v>0</v>
      </c>
      <c r="AC180" s="450">
        <f>IF(IFERROR(HLOOKUP($B180,$F26:$FS26,1,FALSE),0)=0,0,1)*AC$62</f>
        <v>0</v>
      </c>
      <c r="AD180" s="450">
        <f>IF(IFERROR(HLOOKUP($B180,$F27:$FS27,1,FALSE),0)=0,0,1)*AD$62</f>
        <v>0</v>
      </c>
      <c r="AE180" s="450">
        <f>IF(IFERROR(HLOOKUP($B180,$F28:$FS28,1,FALSE),0)=0,0,1)*AE$62</f>
        <v>0</v>
      </c>
      <c r="AF180" s="450">
        <f>IF(IFERROR(HLOOKUP($B180,$F29:$FS29,1,FALSE),0)=0,0,1)*AF$62</f>
        <v>0</v>
      </c>
      <c r="AG180" s="450">
        <f>IF(IFERROR(HLOOKUP($B180,$F30:$FS30,1,FALSE),0)=0,0,1)*AG$62</f>
        <v>0</v>
      </c>
      <c r="AH180" s="450">
        <f>IF(IFERROR(HLOOKUP($B180,$F31:$FS31,1,FALSE),0)=0,0,1)*AH$62</f>
        <v>0</v>
      </c>
      <c r="AI180" s="450">
        <f>IF(IFERROR(HLOOKUP($B180,$F32:$FS32,1,FALSE),0)=0,0,1)*AI$62</f>
        <v>0</v>
      </c>
      <c r="AJ180" s="450">
        <f>IF(IFERROR(HLOOKUP($B180,$F33:$FS33,1,FALSE),0)=0,0,1)*AJ$62</f>
        <v>0</v>
      </c>
      <c r="AK180" s="450">
        <f>IF(IFERROR(HLOOKUP($B180,$F34:$FS34,1,FALSE),0)=0,0,1)*AK$62</f>
        <v>0</v>
      </c>
      <c r="AL180" s="450">
        <f>IF(IFERROR(HLOOKUP($B180,$F35:$FS35,1,FALSE),0)=0,0,1)*AL$62</f>
        <v>0</v>
      </c>
      <c r="AM180" s="450">
        <f>IF(IFERROR(HLOOKUP($B180,$F36:$FS36,1,FALSE),0)=0,0,1)*AM$62</f>
        <v>0</v>
      </c>
      <c r="AN180" s="450">
        <f>IF(IFERROR(HLOOKUP($B180,$F37:$FS37,1,FALSE),0)=0,0,1)*AN$62</f>
        <v>0</v>
      </c>
      <c r="AO180" s="450">
        <f>IF(IFERROR(HLOOKUP($B180,$F38:$FS38,1,FALSE),0)=0,0,1)*AO$62</f>
        <v>0</v>
      </c>
      <c r="AP180" s="450">
        <f>IF(IFERROR(HLOOKUP($B180,$F39:$FS39,1,FALSE),0)=0,0,1)*AP$62</f>
        <v>0</v>
      </c>
      <c r="AQ180" s="450">
        <f>IF(IFERROR(HLOOKUP($B180,$F40:$FS40,1,FALSE),0)=0,0,1)*AQ$62</f>
        <v>0</v>
      </c>
      <c r="AR180" s="450">
        <f>IF(IFERROR(HLOOKUP($B180,$F41:$FS41,1,FALSE),0)=0,0,1)*AR$62</f>
        <v>0</v>
      </c>
      <c r="AS180" s="450">
        <f>IF(IFERROR(HLOOKUP($B180,$F42:$FS42,1,FALSE),0)=0,0,1)*AS$62</f>
        <v>0</v>
      </c>
      <c r="AT180" s="450">
        <f>IF(IFERROR(HLOOKUP($B180,$F43:$FS43,1,FALSE),0)=0,0,1)*AT$62</f>
        <v>0</v>
      </c>
      <c r="AU180" s="450">
        <f>IF(IFERROR(HLOOKUP($B180,$F44:$FS44,1,FALSE),0)=0,0,1)*AU$62</f>
        <v>0</v>
      </c>
      <c r="AV180" s="450">
        <f>IF(IFERROR(HLOOKUP($B180,$F45:$FS45,1,FALSE),0)=0,0,1)*AV$62</f>
        <v>0</v>
      </c>
      <c r="AW180" s="450">
        <f>IF(IFERROR(HLOOKUP($B180,$F46:$FS46,1,FALSE),0)=0,0,1)*AW$62</f>
        <v>0</v>
      </c>
      <c r="AX180" s="450">
        <f>IF(IFERROR(HLOOKUP($B180,$F47:$FS47,1,FALSE),0)=0,0,1)*AX$62</f>
        <v>0</v>
      </c>
      <c r="AY180" s="450">
        <f>IF(IFERROR(HLOOKUP($B180,$F48:$FS48,1,FALSE),0)=0,0,1)*AY$62</f>
        <v>0</v>
      </c>
      <c r="AZ180" s="450">
        <f>IF(IFERROR(HLOOKUP($B180,$F49:$FS49,1,FALSE),0)=0,0,1)*AZ$62</f>
        <v>0</v>
      </c>
      <c r="BA180" s="450">
        <f>IF(IFERROR(HLOOKUP($B180,$F50:$FS50,1,FALSE),0)=0,0,1)*BA$62</f>
        <v>0</v>
      </c>
      <c r="BB180" s="450">
        <f>IF(IFERROR(HLOOKUP($B180,$F51:$FS51,1,FALSE),0)=0,0,1)*BB$62</f>
        <v>0</v>
      </c>
      <c r="BC180" s="450">
        <f>IF(IFERROR(HLOOKUP($B180,$F52:$FS52,1,FALSE),0)=0,0,1)*BC$62</f>
        <v>0</v>
      </c>
      <c r="BD180" s="450">
        <f>IF(IFERROR(HLOOKUP($B180,$F53:$FS53,1,FALSE),0)=0,0,1)*BD$62</f>
        <v>0</v>
      </c>
      <c r="BE180" s="450">
        <f>IF(IFERROR(HLOOKUP($B180,$F54:$FS54,1,FALSE),0)=0,0,1)*BE$62</f>
        <v>0</v>
      </c>
      <c r="BF180" s="450">
        <f>IF(IFERROR(HLOOKUP($B180,$F55:$FS55,1,FALSE),0)=0,0,1)*BF$62</f>
        <v>0</v>
      </c>
      <c r="BG180" s="450">
        <f>IF(IFERROR(HLOOKUP($B180,$F56:$FS56,1,FALSE),0)=0,0,1)*BG$62</f>
        <v>0</v>
      </c>
      <c r="BH180" s="450">
        <f>IF(IFERROR(HLOOKUP($B180,$F57:$FS57,1,FALSE),0)=0,0,1)*BH$62</f>
        <v>0</v>
      </c>
      <c r="BI180" s="450">
        <f>IF(IFERROR(HLOOKUP($B180,$F58:$FS58,1,FALSE),0)=0,0,1)*BI$62</f>
        <v>0</v>
      </c>
    </row>
    <row r="181" spans="1:61" ht="13">
      <c r="A181" s="609">
        <v>14</v>
      </c>
      <c r="B181" s="619" t="s">
        <v>756</v>
      </c>
      <c r="C181">
        <f t="shared" ca="1" si="0"/>
        <v>1.18</v>
      </c>
      <c r="D181">
        <f t="shared" si="1"/>
        <v>2</v>
      </c>
      <c r="E181" s="450">
        <f>IF(IFERROR(HLOOKUP($B181,$F2:$FS2,1,FALSE),0)=0,0,1)*E$62</f>
        <v>0</v>
      </c>
      <c r="F181" s="450">
        <f>IF(IFERROR(HLOOKUP($B181,$F3:$FS3,1,FALSE),0)=0,0,1)*F$62</f>
        <v>0.18</v>
      </c>
      <c r="G181" s="450">
        <f>IF(IFERROR(HLOOKUP($B181,$F4:$FS4,1,FALSE),0)=0,0,1)*G$62</f>
        <v>1</v>
      </c>
      <c r="H181" s="450">
        <f>IF(IFERROR(HLOOKUP($B181,$F5:$FS5,1,FALSE),0)=0,0,1)*H$62</f>
        <v>0</v>
      </c>
      <c r="I181" s="450">
        <f ca="1">IF(IFERROR(HLOOKUP($B181,$F6:$FS6,1,FALSE),0)=0,0,1)*I$62</f>
        <v>0</v>
      </c>
      <c r="J181" s="450">
        <f>IF(IFERROR(HLOOKUP($B181,$F7:$FS7,1,FALSE),0)=0,0,1)*J$62</f>
        <v>0</v>
      </c>
      <c r="K181" s="450">
        <f>IF(IFERROR(HLOOKUP($B181,$F8:$FS8,1,FALSE),0)=0,0,1)*K$62</f>
        <v>0</v>
      </c>
      <c r="L181" s="450">
        <f>IF(IFERROR(HLOOKUP($B181,$F9:$FS9,1,FALSE),0)=0,0,1)*L$62</f>
        <v>0</v>
      </c>
      <c r="M181" s="450">
        <f>IF(IFERROR(HLOOKUP($B181,$F10:$FS10,1,FALSE),0)=0,0,1)*M$62</f>
        <v>0</v>
      </c>
      <c r="N181" s="450">
        <f>IF(IFERROR(HLOOKUP($B181,$F11:$FS11,1,FALSE),0)=0,0,1)*N$62</f>
        <v>0</v>
      </c>
      <c r="O181" s="450">
        <f>IF(IFERROR(HLOOKUP($B181,$F12:$FS12,1,FALSE),0)=0,0,1)*O$62</f>
        <v>0</v>
      </c>
      <c r="P181" s="450">
        <f>IF(IFERROR(HLOOKUP($B181,$F13:$FS13,1,FALSE),0)=0,0,1)*P$62</f>
        <v>0</v>
      </c>
      <c r="Q181" s="450">
        <f>IF(IFERROR(HLOOKUP($B181,$F14:$FS14,1,FALSE),0)=0,0,1)*Q$62</f>
        <v>0</v>
      </c>
      <c r="R181" s="450">
        <f>IF(IFERROR(HLOOKUP($B181,$F15:$FS15,1,FALSE),0)=0,0,1)*R$62</f>
        <v>0</v>
      </c>
      <c r="S181" s="450">
        <f>IF(IFERROR(HLOOKUP($B181,$F16:$FS16,1,FALSE),0)=0,0,1)*S$62</f>
        <v>0</v>
      </c>
      <c r="T181" s="450">
        <f>IF(IFERROR(HLOOKUP($B181,$F17:$FS17,1,FALSE),0)=0,0,1)*T$62</f>
        <v>0</v>
      </c>
      <c r="U181" s="450">
        <f>IF(IFERROR(HLOOKUP($B181,$F18:$FS18,1,FALSE),0)=0,0,1)*U$62</f>
        <v>0</v>
      </c>
      <c r="V181" s="450">
        <f>IF(IFERROR(HLOOKUP($B181,$F19:$FS19,1,FALSE),0)=0,0,1)*V$62</f>
        <v>0</v>
      </c>
      <c r="W181" s="450">
        <f>IF(IFERROR(HLOOKUP($B181,$F20:$FS20,1,FALSE),0)=0,0,1)*W$62</f>
        <v>0</v>
      </c>
      <c r="X181" s="450">
        <f>IF(IFERROR(HLOOKUP($B181,$F21:$FS21,1,FALSE),0)=0,0,1)*X$62</f>
        <v>0</v>
      </c>
      <c r="Y181" s="450">
        <f>IF(IFERROR(HLOOKUP($B181,$F22:$FS22,1,FALSE),0)=0,0,1)*Y$62</f>
        <v>0</v>
      </c>
      <c r="Z181" s="450">
        <f>IF(IFERROR(HLOOKUP($B181,$F23:$FS23,1,FALSE),0)=0,0,1)*Z$62</f>
        <v>0</v>
      </c>
      <c r="AA181" s="450">
        <f>IF(IFERROR(HLOOKUP($B181,$F24:$FS24,1,FALSE),0)=0,0,1)*AA$62</f>
        <v>0</v>
      </c>
      <c r="AB181" s="450">
        <f>IF(IFERROR(HLOOKUP($B181,$F25:$FS25,1,FALSE),0)=0,0,1)*AB$62</f>
        <v>0</v>
      </c>
      <c r="AC181" s="450">
        <f>IF(IFERROR(HLOOKUP($B181,$F26:$FS26,1,FALSE),0)=0,0,1)*AC$62</f>
        <v>0</v>
      </c>
      <c r="AD181" s="450">
        <f>IF(IFERROR(HLOOKUP($B181,$F27:$FS27,1,FALSE),0)=0,0,1)*AD$62</f>
        <v>0</v>
      </c>
      <c r="AE181" s="450">
        <f>IF(IFERROR(HLOOKUP($B181,$F28:$FS28,1,FALSE),0)=0,0,1)*AE$62</f>
        <v>0</v>
      </c>
      <c r="AF181" s="450">
        <f>IF(IFERROR(HLOOKUP($B181,$F29:$FS29,1,FALSE),0)=0,0,1)*AF$62</f>
        <v>0</v>
      </c>
      <c r="AG181" s="450">
        <f>IF(IFERROR(HLOOKUP($B181,$F30:$FS30,1,FALSE),0)=0,0,1)*AG$62</f>
        <v>0</v>
      </c>
      <c r="AH181" s="450">
        <f>IF(IFERROR(HLOOKUP($B181,$F31:$FS31,1,FALSE),0)=0,0,1)*AH$62</f>
        <v>0</v>
      </c>
      <c r="AI181" s="450">
        <f>IF(IFERROR(HLOOKUP($B181,$F32:$FS32,1,FALSE),0)=0,0,1)*AI$62</f>
        <v>0</v>
      </c>
      <c r="AJ181" s="450">
        <f>IF(IFERROR(HLOOKUP($B181,$F33:$FS33,1,FALSE),0)=0,0,1)*AJ$62</f>
        <v>0</v>
      </c>
      <c r="AK181" s="450">
        <f>IF(IFERROR(HLOOKUP($B181,$F34:$FS34,1,FALSE),0)=0,0,1)*AK$62</f>
        <v>0</v>
      </c>
      <c r="AL181" s="450">
        <f>IF(IFERROR(HLOOKUP($B181,$F35:$FS35,1,FALSE),0)=0,0,1)*AL$62</f>
        <v>0</v>
      </c>
      <c r="AM181" s="450">
        <f>IF(IFERROR(HLOOKUP($B181,$F36:$FS36,1,FALSE),0)=0,0,1)*AM$62</f>
        <v>0</v>
      </c>
      <c r="AN181" s="450">
        <f>IF(IFERROR(HLOOKUP($B181,$F37:$FS37,1,FALSE),0)=0,0,1)*AN$62</f>
        <v>0</v>
      </c>
      <c r="AO181" s="450">
        <f>IF(IFERROR(HLOOKUP($B181,$F38:$FS38,1,FALSE),0)=0,0,1)*AO$62</f>
        <v>0</v>
      </c>
      <c r="AP181" s="450">
        <f>IF(IFERROR(HLOOKUP($B181,$F39:$FS39,1,FALSE),0)=0,0,1)*AP$62</f>
        <v>0</v>
      </c>
      <c r="AQ181" s="450">
        <f>IF(IFERROR(HLOOKUP($B181,$F40:$FS40,1,FALSE),0)=0,0,1)*AQ$62</f>
        <v>0</v>
      </c>
      <c r="AR181" s="450">
        <f>IF(IFERROR(HLOOKUP($B181,$F41:$FS41,1,FALSE),0)=0,0,1)*AR$62</f>
        <v>0</v>
      </c>
      <c r="AS181" s="450">
        <f>IF(IFERROR(HLOOKUP($B181,$F42:$FS42,1,FALSE),0)=0,0,1)*AS$62</f>
        <v>0</v>
      </c>
      <c r="AT181" s="450">
        <f>IF(IFERROR(HLOOKUP($B181,$F43:$FS43,1,FALSE),0)=0,0,1)*AT$62</f>
        <v>0</v>
      </c>
      <c r="AU181" s="450">
        <f>IF(IFERROR(HLOOKUP($B181,$F44:$FS44,1,FALSE),0)=0,0,1)*AU$62</f>
        <v>0</v>
      </c>
      <c r="AV181" s="450">
        <f>IF(IFERROR(HLOOKUP($B181,$F45:$FS45,1,FALSE),0)=0,0,1)*AV$62</f>
        <v>0</v>
      </c>
      <c r="AW181" s="450">
        <f>IF(IFERROR(HLOOKUP($B181,$F46:$FS46,1,FALSE),0)=0,0,1)*AW$62</f>
        <v>0</v>
      </c>
      <c r="AX181" s="450">
        <f>IF(IFERROR(HLOOKUP($B181,$F47:$FS47,1,FALSE),0)=0,0,1)*AX$62</f>
        <v>0</v>
      </c>
      <c r="AY181" s="450">
        <f>IF(IFERROR(HLOOKUP($B181,$F48:$FS48,1,FALSE),0)=0,0,1)*AY$62</f>
        <v>0</v>
      </c>
      <c r="AZ181" s="450">
        <f>IF(IFERROR(HLOOKUP($B181,$F49:$FS49,1,FALSE),0)=0,0,1)*AZ$62</f>
        <v>0</v>
      </c>
      <c r="BA181" s="450">
        <f>IF(IFERROR(HLOOKUP($B181,$F50:$FS50,1,FALSE),0)=0,0,1)*BA$62</f>
        <v>0</v>
      </c>
      <c r="BB181" s="450">
        <f>IF(IFERROR(HLOOKUP($B181,$F51:$FS51,1,FALSE),0)=0,0,1)*BB$62</f>
        <v>0</v>
      </c>
      <c r="BC181" s="450">
        <f>IF(IFERROR(HLOOKUP($B181,$F52:$FS52,1,FALSE),0)=0,0,1)*BC$62</f>
        <v>0</v>
      </c>
      <c r="BD181" s="450">
        <f>IF(IFERROR(HLOOKUP($B181,$F53:$FS53,1,FALSE),0)=0,0,1)*BD$62</f>
        <v>0</v>
      </c>
      <c r="BE181" s="450">
        <f>IF(IFERROR(HLOOKUP($B181,$F54:$FS54,1,FALSE),0)=0,0,1)*BE$62</f>
        <v>0</v>
      </c>
      <c r="BF181" s="450">
        <f>IF(IFERROR(HLOOKUP($B181,$F55:$FS55,1,FALSE),0)=0,0,1)*BF$62</f>
        <v>0</v>
      </c>
      <c r="BG181" s="450">
        <f>IF(IFERROR(HLOOKUP($B181,$F56:$FS56,1,FALSE),0)=0,0,1)*BG$62</f>
        <v>0</v>
      </c>
      <c r="BH181" s="450">
        <f>IF(IFERROR(HLOOKUP($B181,$F57:$FS57,1,FALSE),0)=0,0,1)*BH$62</f>
        <v>0</v>
      </c>
      <c r="BI181" s="450">
        <f>IF(IFERROR(HLOOKUP($B181,$F58:$FS58,1,FALSE),0)=0,0,1)*BI$62</f>
        <v>0</v>
      </c>
    </row>
    <row r="182" spans="1:61" ht="13">
      <c r="A182" s="609">
        <v>14</v>
      </c>
      <c r="B182" s="619" t="s">
        <v>757</v>
      </c>
      <c r="C182">
        <f t="shared" ca="1" si="0"/>
        <v>1.18</v>
      </c>
      <c r="D182">
        <f t="shared" si="1"/>
        <v>2</v>
      </c>
      <c r="E182" s="450">
        <f>IF(IFERROR(HLOOKUP($B182,$F2:$FS2,1,FALSE),0)=0,0,1)*E$62</f>
        <v>0</v>
      </c>
      <c r="F182" s="450">
        <f>IF(IFERROR(HLOOKUP($B182,$F3:$FS3,1,FALSE),0)=0,0,1)*F$62</f>
        <v>0.18</v>
      </c>
      <c r="G182" s="450">
        <f>IF(IFERROR(HLOOKUP($B182,$F4:$FS4,1,FALSE),0)=0,0,1)*G$62</f>
        <v>1</v>
      </c>
      <c r="H182" s="450">
        <f>IF(IFERROR(HLOOKUP($B182,$F5:$FS5,1,FALSE),0)=0,0,1)*H$62</f>
        <v>0</v>
      </c>
      <c r="I182" s="450">
        <f ca="1">IF(IFERROR(HLOOKUP($B182,$F6:$FS6,1,FALSE),0)=0,0,1)*I$62</f>
        <v>0</v>
      </c>
      <c r="J182" s="450">
        <f>IF(IFERROR(HLOOKUP($B182,$F7:$FS7,1,FALSE),0)=0,0,1)*J$62</f>
        <v>0</v>
      </c>
      <c r="K182" s="450">
        <f>IF(IFERROR(HLOOKUP($B182,$F8:$FS8,1,FALSE),0)=0,0,1)*K$62</f>
        <v>0</v>
      </c>
      <c r="L182" s="450">
        <f>IF(IFERROR(HLOOKUP($B182,$F9:$FS9,1,FALSE),0)=0,0,1)*L$62</f>
        <v>0</v>
      </c>
      <c r="M182" s="450">
        <f>IF(IFERROR(HLOOKUP($B182,$F10:$FS10,1,FALSE),0)=0,0,1)*M$62</f>
        <v>0</v>
      </c>
      <c r="N182" s="450">
        <f>IF(IFERROR(HLOOKUP($B182,$F11:$FS11,1,FALSE),0)=0,0,1)*N$62</f>
        <v>0</v>
      </c>
      <c r="O182" s="450">
        <f>IF(IFERROR(HLOOKUP($B182,$F12:$FS12,1,FALSE),0)=0,0,1)*O$62</f>
        <v>0</v>
      </c>
      <c r="P182" s="450">
        <f>IF(IFERROR(HLOOKUP($B182,$F13:$FS13,1,FALSE),0)=0,0,1)*P$62</f>
        <v>0</v>
      </c>
      <c r="Q182" s="450">
        <f>IF(IFERROR(HLOOKUP($B182,$F14:$FS14,1,FALSE),0)=0,0,1)*Q$62</f>
        <v>0</v>
      </c>
      <c r="R182" s="450">
        <f>IF(IFERROR(HLOOKUP($B182,$F15:$FS15,1,FALSE),0)=0,0,1)*R$62</f>
        <v>0</v>
      </c>
      <c r="S182" s="450">
        <f>IF(IFERROR(HLOOKUP($B182,$F16:$FS16,1,FALSE),0)=0,0,1)*S$62</f>
        <v>0</v>
      </c>
      <c r="T182" s="450">
        <f>IF(IFERROR(HLOOKUP($B182,$F17:$FS17,1,FALSE),0)=0,0,1)*T$62</f>
        <v>0</v>
      </c>
      <c r="U182" s="450">
        <f>IF(IFERROR(HLOOKUP($B182,$F18:$FS18,1,FALSE),0)=0,0,1)*U$62</f>
        <v>0</v>
      </c>
      <c r="V182" s="450">
        <f>IF(IFERROR(HLOOKUP($B182,$F19:$FS19,1,FALSE),0)=0,0,1)*V$62</f>
        <v>0</v>
      </c>
      <c r="W182" s="450">
        <f>IF(IFERROR(HLOOKUP($B182,$F20:$FS20,1,FALSE),0)=0,0,1)*W$62</f>
        <v>0</v>
      </c>
      <c r="X182" s="450">
        <f>IF(IFERROR(HLOOKUP($B182,$F21:$FS21,1,FALSE),0)=0,0,1)*X$62</f>
        <v>0</v>
      </c>
      <c r="Y182" s="450">
        <f>IF(IFERROR(HLOOKUP($B182,$F22:$FS22,1,FALSE),0)=0,0,1)*Y$62</f>
        <v>0</v>
      </c>
      <c r="Z182" s="450">
        <f>IF(IFERROR(HLOOKUP($B182,$F23:$FS23,1,FALSE),0)=0,0,1)*Z$62</f>
        <v>0</v>
      </c>
      <c r="AA182" s="450">
        <f>IF(IFERROR(HLOOKUP($B182,$F24:$FS24,1,FALSE),0)=0,0,1)*AA$62</f>
        <v>0</v>
      </c>
      <c r="AB182" s="450">
        <f>IF(IFERROR(HLOOKUP($B182,$F25:$FS25,1,FALSE),0)=0,0,1)*AB$62</f>
        <v>0</v>
      </c>
      <c r="AC182" s="450">
        <f>IF(IFERROR(HLOOKUP($B182,$F26:$FS26,1,FALSE),0)=0,0,1)*AC$62</f>
        <v>0</v>
      </c>
      <c r="AD182" s="450">
        <f>IF(IFERROR(HLOOKUP($B182,$F27:$FS27,1,FALSE),0)=0,0,1)*AD$62</f>
        <v>0</v>
      </c>
      <c r="AE182" s="450">
        <f>IF(IFERROR(HLOOKUP($B182,$F28:$FS28,1,FALSE),0)=0,0,1)*AE$62</f>
        <v>0</v>
      </c>
      <c r="AF182" s="450">
        <f>IF(IFERROR(HLOOKUP($B182,$F29:$FS29,1,FALSE),0)=0,0,1)*AF$62</f>
        <v>0</v>
      </c>
      <c r="AG182" s="450">
        <f>IF(IFERROR(HLOOKUP($B182,$F30:$FS30,1,FALSE),0)=0,0,1)*AG$62</f>
        <v>0</v>
      </c>
      <c r="AH182" s="450">
        <f>IF(IFERROR(HLOOKUP($B182,$F31:$FS31,1,FALSE),0)=0,0,1)*AH$62</f>
        <v>0</v>
      </c>
      <c r="AI182" s="450">
        <f>IF(IFERROR(HLOOKUP($B182,$F32:$FS32,1,FALSE),0)=0,0,1)*AI$62</f>
        <v>0</v>
      </c>
      <c r="AJ182" s="450">
        <f>IF(IFERROR(HLOOKUP($B182,$F33:$FS33,1,FALSE),0)=0,0,1)*AJ$62</f>
        <v>0</v>
      </c>
      <c r="AK182" s="450">
        <f>IF(IFERROR(HLOOKUP($B182,$F34:$FS34,1,FALSE),0)=0,0,1)*AK$62</f>
        <v>0</v>
      </c>
      <c r="AL182" s="450">
        <f>IF(IFERROR(HLOOKUP($B182,$F35:$FS35,1,FALSE),0)=0,0,1)*AL$62</f>
        <v>0</v>
      </c>
      <c r="AM182" s="450">
        <f>IF(IFERROR(HLOOKUP($B182,$F36:$FS36,1,FALSE),0)=0,0,1)*AM$62</f>
        <v>0</v>
      </c>
      <c r="AN182" s="450">
        <f>IF(IFERROR(HLOOKUP($B182,$F37:$FS37,1,FALSE),0)=0,0,1)*AN$62</f>
        <v>0</v>
      </c>
      <c r="AO182" s="450">
        <f>IF(IFERROR(HLOOKUP($B182,$F38:$FS38,1,FALSE),0)=0,0,1)*AO$62</f>
        <v>0</v>
      </c>
      <c r="AP182" s="450">
        <f>IF(IFERROR(HLOOKUP($B182,$F39:$FS39,1,FALSE),0)=0,0,1)*AP$62</f>
        <v>0</v>
      </c>
      <c r="AQ182" s="450">
        <f>IF(IFERROR(HLOOKUP($B182,$F40:$FS40,1,FALSE),0)=0,0,1)*AQ$62</f>
        <v>0</v>
      </c>
      <c r="AR182" s="450">
        <f>IF(IFERROR(HLOOKUP($B182,$F41:$FS41,1,FALSE),0)=0,0,1)*AR$62</f>
        <v>0</v>
      </c>
      <c r="AS182" s="450">
        <f>IF(IFERROR(HLOOKUP($B182,$F42:$FS42,1,FALSE),0)=0,0,1)*AS$62</f>
        <v>0</v>
      </c>
      <c r="AT182" s="450">
        <f>IF(IFERROR(HLOOKUP($B182,$F43:$FS43,1,FALSE),0)=0,0,1)*AT$62</f>
        <v>0</v>
      </c>
      <c r="AU182" s="450">
        <f>IF(IFERROR(HLOOKUP($B182,$F44:$FS44,1,FALSE),0)=0,0,1)*AU$62</f>
        <v>0</v>
      </c>
      <c r="AV182" s="450">
        <f>IF(IFERROR(HLOOKUP($B182,$F45:$FS45,1,FALSE),0)=0,0,1)*AV$62</f>
        <v>0</v>
      </c>
      <c r="AW182" s="450">
        <f>IF(IFERROR(HLOOKUP($B182,$F46:$FS46,1,FALSE),0)=0,0,1)*AW$62</f>
        <v>0</v>
      </c>
      <c r="AX182" s="450">
        <f>IF(IFERROR(HLOOKUP($B182,$F47:$FS47,1,FALSE),0)=0,0,1)*AX$62</f>
        <v>0</v>
      </c>
      <c r="AY182" s="450">
        <f>IF(IFERROR(HLOOKUP($B182,$F48:$FS48,1,FALSE),0)=0,0,1)*AY$62</f>
        <v>0</v>
      </c>
      <c r="AZ182" s="450">
        <f>IF(IFERROR(HLOOKUP($B182,$F49:$FS49,1,FALSE),0)=0,0,1)*AZ$62</f>
        <v>0</v>
      </c>
      <c r="BA182" s="450">
        <f>IF(IFERROR(HLOOKUP($B182,$F50:$FS50,1,FALSE),0)=0,0,1)*BA$62</f>
        <v>0</v>
      </c>
      <c r="BB182" s="450">
        <f>IF(IFERROR(HLOOKUP($B182,$F51:$FS51,1,FALSE),0)=0,0,1)*BB$62</f>
        <v>0</v>
      </c>
      <c r="BC182" s="450">
        <f>IF(IFERROR(HLOOKUP($B182,$F52:$FS52,1,FALSE),0)=0,0,1)*BC$62</f>
        <v>0</v>
      </c>
      <c r="BD182" s="450">
        <f>IF(IFERROR(HLOOKUP($B182,$F53:$FS53,1,FALSE),0)=0,0,1)*BD$62</f>
        <v>0</v>
      </c>
      <c r="BE182" s="450">
        <f>IF(IFERROR(HLOOKUP($B182,$F54:$FS54,1,FALSE),0)=0,0,1)*BE$62</f>
        <v>0</v>
      </c>
      <c r="BF182" s="450">
        <f>IF(IFERROR(HLOOKUP($B182,$F55:$FS55,1,FALSE),0)=0,0,1)*BF$62</f>
        <v>0</v>
      </c>
      <c r="BG182" s="450">
        <f>IF(IFERROR(HLOOKUP($B182,$F56:$FS56,1,FALSE),0)=0,0,1)*BG$62</f>
        <v>0</v>
      </c>
      <c r="BH182" s="450">
        <f>IF(IFERROR(HLOOKUP($B182,$F57:$FS57,1,FALSE),0)=0,0,1)*BH$62</f>
        <v>0</v>
      </c>
      <c r="BI182" s="450">
        <f>IF(IFERROR(HLOOKUP($B182,$F58:$FS58,1,FALSE),0)=0,0,1)*BI$62</f>
        <v>0</v>
      </c>
    </row>
    <row r="183" spans="1:61" ht="13">
      <c r="A183" s="609">
        <v>14</v>
      </c>
      <c r="B183" s="619" t="s">
        <v>758</v>
      </c>
      <c r="C183">
        <f t="shared" ca="1" si="0"/>
        <v>1.18</v>
      </c>
      <c r="D183">
        <f t="shared" si="1"/>
        <v>2</v>
      </c>
      <c r="E183" s="450">
        <f>IF(IFERROR(HLOOKUP($B183,$F2:$FS2,1,FALSE),0)=0,0,1)*E$62</f>
        <v>0</v>
      </c>
      <c r="F183" s="450">
        <f>IF(IFERROR(HLOOKUP($B183,$F3:$FS3,1,FALSE),0)=0,0,1)*F$62</f>
        <v>0.18</v>
      </c>
      <c r="G183" s="450">
        <f>IF(IFERROR(HLOOKUP($B183,$F4:$FS4,1,FALSE),0)=0,0,1)*G$62</f>
        <v>1</v>
      </c>
      <c r="H183" s="450">
        <f>IF(IFERROR(HLOOKUP($B183,$F5:$FS5,1,FALSE),0)=0,0,1)*H$62</f>
        <v>0</v>
      </c>
      <c r="I183" s="450">
        <f ca="1">IF(IFERROR(HLOOKUP($B183,$F6:$FS6,1,FALSE),0)=0,0,1)*I$62</f>
        <v>0</v>
      </c>
      <c r="J183" s="450">
        <f>IF(IFERROR(HLOOKUP($B183,$F7:$FS7,1,FALSE),0)=0,0,1)*J$62</f>
        <v>0</v>
      </c>
      <c r="K183" s="450">
        <f>IF(IFERROR(HLOOKUP($B183,$F8:$FS8,1,FALSE),0)=0,0,1)*K$62</f>
        <v>0</v>
      </c>
      <c r="L183" s="450">
        <f>IF(IFERROR(HLOOKUP($B183,$F9:$FS9,1,FALSE),0)=0,0,1)*L$62</f>
        <v>0</v>
      </c>
      <c r="M183" s="450">
        <f>IF(IFERROR(HLOOKUP($B183,$F10:$FS10,1,FALSE),0)=0,0,1)*M$62</f>
        <v>0</v>
      </c>
      <c r="N183" s="450">
        <f>IF(IFERROR(HLOOKUP($B183,$F11:$FS11,1,FALSE),0)=0,0,1)*N$62</f>
        <v>0</v>
      </c>
      <c r="O183" s="450">
        <f>IF(IFERROR(HLOOKUP($B183,$F12:$FS12,1,FALSE),0)=0,0,1)*O$62</f>
        <v>0</v>
      </c>
      <c r="P183" s="450">
        <f>IF(IFERROR(HLOOKUP($B183,$F13:$FS13,1,FALSE),0)=0,0,1)*P$62</f>
        <v>0</v>
      </c>
      <c r="Q183" s="450">
        <f>IF(IFERROR(HLOOKUP($B183,$F14:$FS14,1,FALSE),0)=0,0,1)*Q$62</f>
        <v>0</v>
      </c>
      <c r="R183" s="450">
        <f>IF(IFERROR(HLOOKUP($B183,$F15:$FS15,1,FALSE),0)=0,0,1)*R$62</f>
        <v>0</v>
      </c>
      <c r="S183" s="450">
        <f>IF(IFERROR(HLOOKUP($B183,$F16:$FS16,1,FALSE),0)=0,0,1)*S$62</f>
        <v>0</v>
      </c>
      <c r="T183" s="450">
        <f>IF(IFERROR(HLOOKUP($B183,$F17:$FS17,1,FALSE),0)=0,0,1)*T$62</f>
        <v>0</v>
      </c>
      <c r="U183" s="450">
        <f>IF(IFERROR(HLOOKUP($B183,$F18:$FS18,1,FALSE),0)=0,0,1)*U$62</f>
        <v>0</v>
      </c>
      <c r="V183" s="450">
        <f>IF(IFERROR(HLOOKUP($B183,$F19:$FS19,1,FALSE),0)=0,0,1)*V$62</f>
        <v>0</v>
      </c>
      <c r="W183" s="450">
        <f>IF(IFERROR(HLOOKUP($B183,$F20:$FS20,1,FALSE),0)=0,0,1)*W$62</f>
        <v>0</v>
      </c>
      <c r="X183" s="450">
        <f>IF(IFERROR(HLOOKUP($B183,$F21:$FS21,1,FALSE),0)=0,0,1)*X$62</f>
        <v>0</v>
      </c>
      <c r="Y183" s="450">
        <f>IF(IFERROR(HLOOKUP($B183,$F22:$FS22,1,FALSE),0)=0,0,1)*Y$62</f>
        <v>0</v>
      </c>
      <c r="Z183" s="450">
        <f>IF(IFERROR(HLOOKUP($B183,$F23:$FS23,1,FALSE),0)=0,0,1)*Z$62</f>
        <v>0</v>
      </c>
      <c r="AA183" s="450">
        <f>IF(IFERROR(HLOOKUP($B183,$F24:$FS24,1,FALSE),0)=0,0,1)*AA$62</f>
        <v>0</v>
      </c>
      <c r="AB183" s="450">
        <f>IF(IFERROR(HLOOKUP($B183,$F25:$FS25,1,FALSE),0)=0,0,1)*AB$62</f>
        <v>0</v>
      </c>
      <c r="AC183" s="450">
        <f>IF(IFERROR(HLOOKUP($B183,$F26:$FS26,1,FALSE),0)=0,0,1)*AC$62</f>
        <v>0</v>
      </c>
      <c r="AD183" s="450">
        <f>IF(IFERROR(HLOOKUP($B183,$F27:$FS27,1,FALSE),0)=0,0,1)*AD$62</f>
        <v>0</v>
      </c>
      <c r="AE183" s="450">
        <f>IF(IFERROR(HLOOKUP($B183,$F28:$FS28,1,FALSE),0)=0,0,1)*AE$62</f>
        <v>0</v>
      </c>
      <c r="AF183" s="450">
        <f>IF(IFERROR(HLOOKUP($B183,$F29:$FS29,1,FALSE),0)=0,0,1)*AF$62</f>
        <v>0</v>
      </c>
      <c r="AG183" s="450">
        <f>IF(IFERROR(HLOOKUP($B183,$F30:$FS30,1,FALSE),0)=0,0,1)*AG$62</f>
        <v>0</v>
      </c>
      <c r="AH183" s="450">
        <f>IF(IFERROR(HLOOKUP($B183,$F31:$FS31,1,FALSE),0)=0,0,1)*AH$62</f>
        <v>0</v>
      </c>
      <c r="AI183" s="450">
        <f>IF(IFERROR(HLOOKUP($B183,$F32:$FS32,1,FALSE),0)=0,0,1)*AI$62</f>
        <v>0</v>
      </c>
      <c r="AJ183" s="450">
        <f>IF(IFERROR(HLOOKUP($B183,$F33:$FS33,1,FALSE),0)=0,0,1)*AJ$62</f>
        <v>0</v>
      </c>
      <c r="AK183" s="450">
        <f>IF(IFERROR(HLOOKUP($B183,$F34:$FS34,1,FALSE),0)=0,0,1)*AK$62</f>
        <v>0</v>
      </c>
      <c r="AL183" s="450">
        <f>IF(IFERROR(HLOOKUP($B183,$F35:$FS35,1,FALSE),0)=0,0,1)*AL$62</f>
        <v>0</v>
      </c>
      <c r="AM183" s="450">
        <f>IF(IFERROR(HLOOKUP($B183,$F36:$FS36,1,FALSE),0)=0,0,1)*AM$62</f>
        <v>0</v>
      </c>
      <c r="AN183" s="450">
        <f>IF(IFERROR(HLOOKUP($B183,$F37:$FS37,1,FALSE),0)=0,0,1)*AN$62</f>
        <v>0</v>
      </c>
      <c r="AO183" s="450">
        <f>IF(IFERROR(HLOOKUP($B183,$F38:$FS38,1,FALSE),0)=0,0,1)*AO$62</f>
        <v>0</v>
      </c>
      <c r="AP183" s="450">
        <f>IF(IFERROR(HLOOKUP($B183,$F39:$FS39,1,FALSE),0)=0,0,1)*AP$62</f>
        <v>0</v>
      </c>
      <c r="AQ183" s="450">
        <f>IF(IFERROR(HLOOKUP($B183,$F40:$FS40,1,FALSE),0)=0,0,1)*AQ$62</f>
        <v>0</v>
      </c>
      <c r="AR183" s="450">
        <f>IF(IFERROR(HLOOKUP($B183,$F41:$FS41,1,FALSE),0)=0,0,1)*AR$62</f>
        <v>0</v>
      </c>
      <c r="AS183" s="450">
        <f>IF(IFERROR(HLOOKUP($B183,$F42:$FS42,1,FALSE),0)=0,0,1)*AS$62</f>
        <v>0</v>
      </c>
      <c r="AT183" s="450">
        <f>IF(IFERROR(HLOOKUP($B183,$F43:$FS43,1,FALSE),0)=0,0,1)*AT$62</f>
        <v>0</v>
      </c>
      <c r="AU183" s="450">
        <f>IF(IFERROR(HLOOKUP($B183,$F44:$FS44,1,FALSE),0)=0,0,1)*AU$62</f>
        <v>0</v>
      </c>
      <c r="AV183" s="450">
        <f>IF(IFERROR(HLOOKUP($B183,$F45:$FS45,1,FALSE),0)=0,0,1)*AV$62</f>
        <v>0</v>
      </c>
      <c r="AW183" s="450">
        <f>IF(IFERROR(HLOOKUP($B183,$F46:$FS46,1,FALSE),0)=0,0,1)*AW$62</f>
        <v>0</v>
      </c>
      <c r="AX183" s="450">
        <f>IF(IFERROR(HLOOKUP($B183,$F47:$FS47,1,FALSE),0)=0,0,1)*AX$62</f>
        <v>0</v>
      </c>
      <c r="AY183" s="450">
        <f>IF(IFERROR(HLOOKUP($B183,$F48:$FS48,1,FALSE),0)=0,0,1)*AY$62</f>
        <v>0</v>
      </c>
      <c r="AZ183" s="450">
        <f>IF(IFERROR(HLOOKUP($B183,$F49:$FS49,1,FALSE),0)=0,0,1)*AZ$62</f>
        <v>0</v>
      </c>
      <c r="BA183" s="450">
        <f>IF(IFERROR(HLOOKUP($B183,$F50:$FS50,1,FALSE),0)=0,0,1)*BA$62</f>
        <v>0</v>
      </c>
      <c r="BB183" s="450">
        <f>IF(IFERROR(HLOOKUP($B183,$F51:$FS51,1,FALSE),0)=0,0,1)*BB$62</f>
        <v>0</v>
      </c>
      <c r="BC183" s="450">
        <f>IF(IFERROR(HLOOKUP($B183,$F52:$FS52,1,FALSE),0)=0,0,1)*BC$62</f>
        <v>0</v>
      </c>
      <c r="BD183" s="450">
        <f>IF(IFERROR(HLOOKUP($B183,$F53:$FS53,1,FALSE),0)=0,0,1)*BD$62</f>
        <v>0</v>
      </c>
      <c r="BE183" s="450">
        <f>IF(IFERROR(HLOOKUP($B183,$F54:$FS54,1,FALSE),0)=0,0,1)*BE$62</f>
        <v>0</v>
      </c>
      <c r="BF183" s="450">
        <f>IF(IFERROR(HLOOKUP($B183,$F55:$FS55,1,FALSE),0)=0,0,1)*BF$62</f>
        <v>0</v>
      </c>
      <c r="BG183" s="450">
        <f>IF(IFERROR(HLOOKUP($B183,$F56:$FS56,1,FALSE),0)=0,0,1)*BG$62</f>
        <v>0</v>
      </c>
      <c r="BH183" s="450">
        <f>IF(IFERROR(HLOOKUP($B183,$F57:$FS57,1,FALSE),0)=0,0,1)*BH$62</f>
        <v>0</v>
      </c>
      <c r="BI183" s="450">
        <f>IF(IFERROR(HLOOKUP($B183,$F58:$FS58,1,FALSE),0)=0,0,1)*BI$62</f>
        <v>0</v>
      </c>
    </row>
    <row r="184" spans="1:61" ht="13">
      <c r="A184" s="609">
        <v>14</v>
      </c>
      <c r="B184" s="619" t="s">
        <v>759</v>
      </c>
      <c r="C184">
        <f t="shared" ca="1" si="0"/>
        <v>1.18</v>
      </c>
      <c r="D184">
        <f t="shared" si="1"/>
        <v>2</v>
      </c>
      <c r="E184" s="450">
        <f>IF(IFERROR(HLOOKUP($B184,$F2:$FS2,1,FALSE),0)=0,0,1)*E$62</f>
        <v>0</v>
      </c>
      <c r="F184" s="450">
        <f>IF(IFERROR(HLOOKUP($B184,$F3:$FS3,1,FALSE),0)=0,0,1)*F$62</f>
        <v>0.18</v>
      </c>
      <c r="G184" s="450">
        <f>IF(IFERROR(HLOOKUP($B184,$F4:$FS4,1,FALSE),0)=0,0,1)*G$62</f>
        <v>1</v>
      </c>
      <c r="H184" s="450">
        <f>IF(IFERROR(HLOOKUP($B184,$F5:$FS5,1,FALSE),0)=0,0,1)*H$62</f>
        <v>0</v>
      </c>
      <c r="I184" s="450">
        <f ca="1">IF(IFERROR(HLOOKUP($B184,$F6:$FS6,1,FALSE),0)=0,0,1)*I$62</f>
        <v>0</v>
      </c>
      <c r="J184" s="450">
        <f>IF(IFERROR(HLOOKUP($B184,$F7:$FS7,1,FALSE),0)=0,0,1)*J$62</f>
        <v>0</v>
      </c>
      <c r="K184" s="450">
        <f>IF(IFERROR(HLOOKUP($B184,$F8:$FS8,1,FALSE),0)=0,0,1)*K$62</f>
        <v>0</v>
      </c>
      <c r="L184" s="450">
        <f>IF(IFERROR(HLOOKUP($B184,$F9:$FS9,1,FALSE),0)=0,0,1)*L$62</f>
        <v>0</v>
      </c>
      <c r="M184" s="450">
        <f>IF(IFERROR(HLOOKUP($B184,$F10:$FS10,1,FALSE),0)=0,0,1)*M$62</f>
        <v>0</v>
      </c>
      <c r="N184" s="450">
        <f>IF(IFERROR(HLOOKUP($B184,$F11:$FS11,1,FALSE),0)=0,0,1)*N$62</f>
        <v>0</v>
      </c>
      <c r="O184" s="450">
        <f>IF(IFERROR(HLOOKUP($B184,$F12:$FS12,1,FALSE),0)=0,0,1)*O$62</f>
        <v>0</v>
      </c>
      <c r="P184" s="450">
        <f>IF(IFERROR(HLOOKUP($B184,$F13:$FS13,1,FALSE),0)=0,0,1)*P$62</f>
        <v>0</v>
      </c>
      <c r="Q184" s="450">
        <f>IF(IFERROR(HLOOKUP($B184,$F14:$FS14,1,FALSE),0)=0,0,1)*Q$62</f>
        <v>0</v>
      </c>
      <c r="R184" s="450">
        <f>IF(IFERROR(HLOOKUP($B184,$F15:$FS15,1,FALSE),0)=0,0,1)*R$62</f>
        <v>0</v>
      </c>
      <c r="S184" s="450">
        <f>IF(IFERROR(HLOOKUP($B184,$F16:$FS16,1,FALSE),0)=0,0,1)*S$62</f>
        <v>0</v>
      </c>
      <c r="T184" s="450">
        <f>IF(IFERROR(HLOOKUP($B184,$F17:$FS17,1,FALSE),0)=0,0,1)*T$62</f>
        <v>0</v>
      </c>
      <c r="U184" s="450">
        <f>IF(IFERROR(HLOOKUP($B184,$F18:$FS18,1,FALSE),0)=0,0,1)*U$62</f>
        <v>0</v>
      </c>
      <c r="V184" s="450">
        <f>IF(IFERROR(HLOOKUP($B184,$F19:$FS19,1,FALSE),0)=0,0,1)*V$62</f>
        <v>0</v>
      </c>
      <c r="W184" s="450">
        <f>IF(IFERROR(HLOOKUP($B184,$F20:$FS20,1,FALSE),0)=0,0,1)*W$62</f>
        <v>0</v>
      </c>
      <c r="X184" s="450">
        <f>IF(IFERROR(HLOOKUP($B184,$F21:$FS21,1,FALSE),0)=0,0,1)*X$62</f>
        <v>0</v>
      </c>
      <c r="Y184" s="450">
        <f>IF(IFERROR(HLOOKUP($B184,$F22:$FS22,1,FALSE),0)=0,0,1)*Y$62</f>
        <v>0</v>
      </c>
      <c r="Z184" s="450">
        <f>IF(IFERROR(HLOOKUP($B184,$F23:$FS23,1,FALSE),0)=0,0,1)*Z$62</f>
        <v>0</v>
      </c>
      <c r="AA184" s="450">
        <f>IF(IFERROR(HLOOKUP($B184,$F24:$FS24,1,FALSE),0)=0,0,1)*AA$62</f>
        <v>0</v>
      </c>
      <c r="AB184" s="450">
        <f>IF(IFERROR(HLOOKUP($B184,$F25:$FS25,1,FALSE),0)=0,0,1)*AB$62</f>
        <v>0</v>
      </c>
      <c r="AC184" s="450">
        <f>IF(IFERROR(HLOOKUP($B184,$F26:$FS26,1,FALSE),0)=0,0,1)*AC$62</f>
        <v>0</v>
      </c>
      <c r="AD184" s="450">
        <f>IF(IFERROR(HLOOKUP($B184,$F27:$FS27,1,FALSE),0)=0,0,1)*AD$62</f>
        <v>0</v>
      </c>
      <c r="AE184" s="450">
        <f>IF(IFERROR(HLOOKUP($B184,$F28:$FS28,1,FALSE),0)=0,0,1)*AE$62</f>
        <v>0</v>
      </c>
      <c r="AF184" s="450">
        <f>IF(IFERROR(HLOOKUP($B184,$F29:$FS29,1,FALSE),0)=0,0,1)*AF$62</f>
        <v>0</v>
      </c>
      <c r="AG184" s="450">
        <f>IF(IFERROR(HLOOKUP($B184,$F30:$FS30,1,FALSE),0)=0,0,1)*AG$62</f>
        <v>0</v>
      </c>
      <c r="AH184" s="450">
        <f>IF(IFERROR(HLOOKUP($B184,$F31:$FS31,1,FALSE),0)=0,0,1)*AH$62</f>
        <v>0</v>
      </c>
      <c r="AI184" s="450">
        <f>IF(IFERROR(HLOOKUP($B184,$F32:$FS32,1,FALSE),0)=0,0,1)*AI$62</f>
        <v>0</v>
      </c>
      <c r="AJ184" s="450">
        <f>IF(IFERROR(HLOOKUP($B184,$F33:$FS33,1,FALSE),0)=0,0,1)*AJ$62</f>
        <v>0</v>
      </c>
      <c r="AK184" s="450">
        <f>IF(IFERROR(HLOOKUP($B184,$F34:$FS34,1,FALSE),0)=0,0,1)*AK$62</f>
        <v>0</v>
      </c>
      <c r="AL184" s="450">
        <f>IF(IFERROR(HLOOKUP($B184,$F35:$FS35,1,FALSE),0)=0,0,1)*AL$62</f>
        <v>0</v>
      </c>
      <c r="AM184" s="450">
        <f>IF(IFERROR(HLOOKUP($B184,$F36:$FS36,1,FALSE),0)=0,0,1)*AM$62</f>
        <v>0</v>
      </c>
      <c r="AN184" s="450">
        <f>IF(IFERROR(HLOOKUP($B184,$F37:$FS37,1,FALSE),0)=0,0,1)*AN$62</f>
        <v>0</v>
      </c>
      <c r="AO184" s="450">
        <f>IF(IFERROR(HLOOKUP($B184,$F38:$FS38,1,FALSE),0)=0,0,1)*AO$62</f>
        <v>0</v>
      </c>
      <c r="AP184" s="450">
        <f>IF(IFERROR(HLOOKUP($B184,$F39:$FS39,1,FALSE),0)=0,0,1)*AP$62</f>
        <v>0</v>
      </c>
      <c r="AQ184" s="450">
        <f>IF(IFERROR(HLOOKUP($B184,$F40:$FS40,1,FALSE),0)=0,0,1)*AQ$62</f>
        <v>0</v>
      </c>
      <c r="AR184" s="450">
        <f>IF(IFERROR(HLOOKUP($B184,$F41:$FS41,1,FALSE),0)=0,0,1)*AR$62</f>
        <v>0</v>
      </c>
      <c r="AS184" s="450">
        <f>IF(IFERROR(HLOOKUP($B184,$F42:$FS42,1,FALSE),0)=0,0,1)*AS$62</f>
        <v>0</v>
      </c>
      <c r="AT184" s="450">
        <f>IF(IFERROR(HLOOKUP($B184,$F43:$FS43,1,FALSE),0)=0,0,1)*AT$62</f>
        <v>0</v>
      </c>
      <c r="AU184" s="450">
        <f>IF(IFERROR(HLOOKUP($B184,$F44:$FS44,1,FALSE),0)=0,0,1)*AU$62</f>
        <v>0</v>
      </c>
      <c r="AV184" s="450">
        <f>IF(IFERROR(HLOOKUP($B184,$F45:$FS45,1,FALSE),0)=0,0,1)*AV$62</f>
        <v>0</v>
      </c>
      <c r="AW184" s="450">
        <f>IF(IFERROR(HLOOKUP($B184,$F46:$FS46,1,FALSE),0)=0,0,1)*AW$62</f>
        <v>0</v>
      </c>
      <c r="AX184" s="450">
        <f>IF(IFERROR(HLOOKUP($B184,$F47:$FS47,1,FALSE),0)=0,0,1)*AX$62</f>
        <v>0</v>
      </c>
      <c r="AY184" s="450">
        <f>IF(IFERROR(HLOOKUP($B184,$F48:$FS48,1,FALSE),0)=0,0,1)*AY$62</f>
        <v>0</v>
      </c>
      <c r="AZ184" s="450">
        <f>IF(IFERROR(HLOOKUP($B184,$F49:$FS49,1,FALSE),0)=0,0,1)*AZ$62</f>
        <v>0</v>
      </c>
      <c r="BA184" s="450">
        <f>IF(IFERROR(HLOOKUP($B184,$F50:$FS50,1,FALSE),0)=0,0,1)*BA$62</f>
        <v>0</v>
      </c>
      <c r="BB184" s="450">
        <f>IF(IFERROR(HLOOKUP($B184,$F51:$FS51,1,FALSE),0)=0,0,1)*BB$62</f>
        <v>0</v>
      </c>
      <c r="BC184" s="450">
        <f>IF(IFERROR(HLOOKUP($B184,$F52:$FS52,1,FALSE),0)=0,0,1)*BC$62</f>
        <v>0</v>
      </c>
      <c r="BD184" s="450">
        <f>IF(IFERROR(HLOOKUP($B184,$F53:$FS53,1,FALSE),0)=0,0,1)*BD$62</f>
        <v>0</v>
      </c>
      <c r="BE184" s="450">
        <f>IF(IFERROR(HLOOKUP($B184,$F54:$FS54,1,FALSE),0)=0,0,1)*BE$62</f>
        <v>0</v>
      </c>
      <c r="BF184" s="450">
        <f>IF(IFERROR(HLOOKUP($B184,$F55:$FS55,1,FALSE),0)=0,0,1)*BF$62</f>
        <v>0</v>
      </c>
      <c r="BG184" s="450">
        <f>IF(IFERROR(HLOOKUP($B184,$F56:$FS56,1,FALSE),0)=0,0,1)*BG$62</f>
        <v>0</v>
      </c>
      <c r="BH184" s="450">
        <f>IF(IFERROR(HLOOKUP($B184,$F57:$FS57,1,FALSE),0)=0,0,1)*BH$62</f>
        <v>0</v>
      </c>
      <c r="BI184" s="450">
        <f>IF(IFERROR(HLOOKUP($B184,$F58:$FS58,1,FALSE),0)=0,0,1)*BI$62</f>
        <v>0</v>
      </c>
    </row>
    <row r="185" spans="1:61" ht="13">
      <c r="A185" s="609">
        <v>14</v>
      </c>
      <c r="B185" s="619" t="s">
        <v>760</v>
      </c>
      <c r="C185">
        <f t="shared" ca="1" si="0"/>
        <v>1.18</v>
      </c>
      <c r="D185">
        <f t="shared" si="1"/>
        <v>2</v>
      </c>
      <c r="E185" s="450">
        <f>IF(IFERROR(HLOOKUP($B185,$F2:$FS2,1,FALSE),0)=0,0,1)*E$62</f>
        <v>0</v>
      </c>
      <c r="F185" s="450">
        <f>IF(IFERROR(HLOOKUP($B185,$F3:$FS3,1,FALSE),0)=0,0,1)*F$62</f>
        <v>0.18</v>
      </c>
      <c r="G185" s="450">
        <f>IF(IFERROR(HLOOKUP($B185,$F4:$FS4,1,FALSE),0)=0,0,1)*G$62</f>
        <v>1</v>
      </c>
      <c r="H185" s="450">
        <f>IF(IFERROR(HLOOKUP($B185,$F5:$FS5,1,FALSE),0)=0,0,1)*H$62</f>
        <v>0</v>
      </c>
      <c r="I185" s="450">
        <f ca="1">IF(IFERROR(HLOOKUP($B185,$F6:$FS6,1,FALSE),0)=0,0,1)*I$62</f>
        <v>0</v>
      </c>
      <c r="J185" s="450">
        <f>IF(IFERROR(HLOOKUP($B185,$F7:$FS7,1,FALSE),0)=0,0,1)*J$62</f>
        <v>0</v>
      </c>
      <c r="K185" s="450">
        <f>IF(IFERROR(HLOOKUP($B185,$F8:$FS8,1,FALSE),0)=0,0,1)*K$62</f>
        <v>0</v>
      </c>
      <c r="L185" s="450">
        <f>IF(IFERROR(HLOOKUP($B185,$F9:$FS9,1,FALSE),0)=0,0,1)*L$62</f>
        <v>0</v>
      </c>
      <c r="M185" s="450">
        <f>IF(IFERROR(HLOOKUP($B185,$F10:$FS10,1,FALSE),0)=0,0,1)*M$62</f>
        <v>0</v>
      </c>
      <c r="N185" s="450">
        <f>IF(IFERROR(HLOOKUP($B185,$F11:$FS11,1,FALSE),0)=0,0,1)*N$62</f>
        <v>0</v>
      </c>
      <c r="O185" s="450">
        <f>IF(IFERROR(HLOOKUP($B185,$F12:$FS12,1,FALSE),0)=0,0,1)*O$62</f>
        <v>0</v>
      </c>
      <c r="P185" s="450">
        <f>IF(IFERROR(HLOOKUP($B185,$F13:$FS13,1,FALSE),0)=0,0,1)*P$62</f>
        <v>0</v>
      </c>
      <c r="Q185" s="450">
        <f>IF(IFERROR(HLOOKUP($B185,$F14:$FS14,1,FALSE),0)=0,0,1)*Q$62</f>
        <v>0</v>
      </c>
      <c r="R185" s="450">
        <f>IF(IFERROR(HLOOKUP($B185,$F15:$FS15,1,FALSE),0)=0,0,1)*R$62</f>
        <v>0</v>
      </c>
      <c r="S185" s="450">
        <f>IF(IFERROR(HLOOKUP($B185,$F16:$FS16,1,FALSE),0)=0,0,1)*S$62</f>
        <v>0</v>
      </c>
      <c r="T185" s="450">
        <f>IF(IFERROR(HLOOKUP($B185,$F17:$FS17,1,FALSE),0)=0,0,1)*T$62</f>
        <v>0</v>
      </c>
      <c r="U185" s="450">
        <f>IF(IFERROR(HLOOKUP($B185,$F18:$FS18,1,FALSE),0)=0,0,1)*U$62</f>
        <v>0</v>
      </c>
      <c r="V185" s="450">
        <f>IF(IFERROR(HLOOKUP($B185,$F19:$FS19,1,FALSE),0)=0,0,1)*V$62</f>
        <v>0</v>
      </c>
      <c r="W185" s="450">
        <f>IF(IFERROR(HLOOKUP($B185,$F20:$FS20,1,FALSE),0)=0,0,1)*W$62</f>
        <v>0</v>
      </c>
      <c r="X185" s="450">
        <f>IF(IFERROR(HLOOKUP($B185,$F21:$FS21,1,FALSE),0)=0,0,1)*X$62</f>
        <v>0</v>
      </c>
      <c r="Y185" s="450">
        <f>IF(IFERROR(HLOOKUP($B185,$F22:$FS22,1,FALSE),0)=0,0,1)*Y$62</f>
        <v>0</v>
      </c>
      <c r="Z185" s="450">
        <f>IF(IFERROR(HLOOKUP($B185,$F23:$FS23,1,FALSE),0)=0,0,1)*Z$62</f>
        <v>0</v>
      </c>
      <c r="AA185" s="450">
        <f>IF(IFERROR(HLOOKUP($B185,$F24:$FS24,1,FALSE),0)=0,0,1)*AA$62</f>
        <v>0</v>
      </c>
      <c r="AB185" s="450">
        <f>IF(IFERROR(HLOOKUP($B185,$F25:$FS25,1,FALSE),0)=0,0,1)*AB$62</f>
        <v>0</v>
      </c>
      <c r="AC185" s="450">
        <f>IF(IFERROR(HLOOKUP($B185,$F26:$FS26,1,FALSE),0)=0,0,1)*AC$62</f>
        <v>0</v>
      </c>
      <c r="AD185" s="450">
        <f>IF(IFERROR(HLOOKUP($B185,$F27:$FS27,1,FALSE),0)=0,0,1)*AD$62</f>
        <v>0</v>
      </c>
      <c r="AE185" s="450">
        <f>IF(IFERROR(HLOOKUP($B185,$F28:$FS28,1,FALSE),0)=0,0,1)*AE$62</f>
        <v>0</v>
      </c>
      <c r="AF185" s="450">
        <f>IF(IFERROR(HLOOKUP($B185,$F29:$FS29,1,FALSE),0)=0,0,1)*AF$62</f>
        <v>0</v>
      </c>
      <c r="AG185" s="450">
        <f>IF(IFERROR(HLOOKUP($B185,$F30:$FS30,1,FALSE),0)=0,0,1)*AG$62</f>
        <v>0</v>
      </c>
      <c r="AH185" s="450">
        <f>IF(IFERROR(HLOOKUP($B185,$F31:$FS31,1,FALSE),0)=0,0,1)*AH$62</f>
        <v>0</v>
      </c>
      <c r="AI185" s="450">
        <f>IF(IFERROR(HLOOKUP($B185,$F32:$FS32,1,FALSE),0)=0,0,1)*AI$62</f>
        <v>0</v>
      </c>
      <c r="AJ185" s="450">
        <f>IF(IFERROR(HLOOKUP($B185,$F33:$FS33,1,FALSE),0)=0,0,1)*AJ$62</f>
        <v>0</v>
      </c>
      <c r="AK185" s="450">
        <f>IF(IFERROR(HLOOKUP($B185,$F34:$FS34,1,FALSE),0)=0,0,1)*AK$62</f>
        <v>0</v>
      </c>
      <c r="AL185" s="450">
        <f>IF(IFERROR(HLOOKUP($B185,$F35:$FS35,1,FALSE),0)=0,0,1)*AL$62</f>
        <v>0</v>
      </c>
      <c r="AM185" s="450">
        <f>IF(IFERROR(HLOOKUP($B185,$F36:$FS36,1,FALSE),0)=0,0,1)*AM$62</f>
        <v>0</v>
      </c>
      <c r="AN185" s="450">
        <f>IF(IFERROR(HLOOKUP($B185,$F37:$FS37,1,FALSE),0)=0,0,1)*AN$62</f>
        <v>0</v>
      </c>
      <c r="AO185" s="450">
        <f>IF(IFERROR(HLOOKUP($B185,$F38:$FS38,1,FALSE),0)=0,0,1)*AO$62</f>
        <v>0</v>
      </c>
      <c r="AP185" s="450">
        <f>IF(IFERROR(HLOOKUP($B185,$F39:$FS39,1,FALSE),0)=0,0,1)*AP$62</f>
        <v>0</v>
      </c>
      <c r="AQ185" s="450">
        <f>IF(IFERROR(HLOOKUP($B185,$F40:$FS40,1,FALSE),0)=0,0,1)*AQ$62</f>
        <v>0</v>
      </c>
      <c r="AR185" s="450">
        <f>IF(IFERROR(HLOOKUP($B185,$F41:$FS41,1,FALSE),0)=0,0,1)*AR$62</f>
        <v>0</v>
      </c>
      <c r="AS185" s="450">
        <f>IF(IFERROR(HLOOKUP($B185,$F42:$FS42,1,FALSE),0)=0,0,1)*AS$62</f>
        <v>0</v>
      </c>
      <c r="AT185" s="450">
        <f>IF(IFERROR(HLOOKUP($B185,$F43:$FS43,1,FALSE),0)=0,0,1)*AT$62</f>
        <v>0</v>
      </c>
      <c r="AU185" s="450">
        <f>IF(IFERROR(HLOOKUP($B185,$F44:$FS44,1,FALSE),0)=0,0,1)*AU$62</f>
        <v>0</v>
      </c>
      <c r="AV185" s="450">
        <f>IF(IFERROR(HLOOKUP($B185,$F45:$FS45,1,FALSE),0)=0,0,1)*AV$62</f>
        <v>0</v>
      </c>
      <c r="AW185" s="450">
        <f>IF(IFERROR(HLOOKUP($B185,$F46:$FS46,1,FALSE),0)=0,0,1)*AW$62</f>
        <v>0</v>
      </c>
      <c r="AX185" s="450">
        <f>IF(IFERROR(HLOOKUP($B185,$F47:$FS47,1,FALSE),0)=0,0,1)*AX$62</f>
        <v>0</v>
      </c>
      <c r="AY185" s="450">
        <f>IF(IFERROR(HLOOKUP($B185,$F48:$FS48,1,FALSE),0)=0,0,1)*AY$62</f>
        <v>0</v>
      </c>
      <c r="AZ185" s="450">
        <f>IF(IFERROR(HLOOKUP($B185,$F49:$FS49,1,FALSE),0)=0,0,1)*AZ$62</f>
        <v>0</v>
      </c>
      <c r="BA185" s="450">
        <f>IF(IFERROR(HLOOKUP($B185,$F50:$FS50,1,FALSE),0)=0,0,1)*BA$62</f>
        <v>0</v>
      </c>
      <c r="BB185" s="450">
        <f>IF(IFERROR(HLOOKUP($B185,$F51:$FS51,1,FALSE),0)=0,0,1)*BB$62</f>
        <v>0</v>
      </c>
      <c r="BC185" s="450">
        <f>IF(IFERROR(HLOOKUP($B185,$F52:$FS52,1,FALSE),0)=0,0,1)*BC$62</f>
        <v>0</v>
      </c>
      <c r="BD185" s="450">
        <f>IF(IFERROR(HLOOKUP($B185,$F53:$FS53,1,FALSE),0)=0,0,1)*BD$62</f>
        <v>0</v>
      </c>
      <c r="BE185" s="450">
        <f>IF(IFERROR(HLOOKUP($B185,$F54:$FS54,1,FALSE),0)=0,0,1)*BE$62</f>
        <v>0</v>
      </c>
      <c r="BF185" s="450">
        <f>IF(IFERROR(HLOOKUP($B185,$F55:$FS55,1,FALSE),0)=0,0,1)*BF$62</f>
        <v>0</v>
      </c>
      <c r="BG185" s="450">
        <f>IF(IFERROR(HLOOKUP($B185,$F56:$FS56,1,FALSE),0)=0,0,1)*BG$62</f>
        <v>0</v>
      </c>
      <c r="BH185" s="450">
        <f>IF(IFERROR(HLOOKUP($B185,$F57:$FS57,1,FALSE),0)=0,0,1)*BH$62</f>
        <v>0</v>
      </c>
      <c r="BI185" s="450">
        <f>IF(IFERROR(HLOOKUP($B185,$F58:$FS58,1,FALSE),0)=0,0,1)*BI$62</f>
        <v>0</v>
      </c>
    </row>
    <row r="186" spans="1:61" ht="13">
      <c r="A186" s="609">
        <v>14</v>
      </c>
      <c r="B186" s="619" t="s">
        <v>761</v>
      </c>
      <c r="C186">
        <f t="shared" ca="1" si="0"/>
        <v>1.18</v>
      </c>
      <c r="D186">
        <f t="shared" si="1"/>
        <v>2</v>
      </c>
      <c r="E186" s="450">
        <f>IF(IFERROR(HLOOKUP($B186,$F2:$FS2,1,FALSE),0)=0,0,1)*E$62</f>
        <v>0</v>
      </c>
      <c r="F186" s="450">
        <f>IF(IFERROR(HLOOKUP($B186,$F3:$FS3,1,FALSE),0)=0,0,1)*F$62</f>
        <v>0.18</v>
      </c>
      <c r="G186" s="450">
        <f>IF(IFERROR(HLOOKUP($B186,$F4:$FS4,1,FALSE),0)=0,0,1)*G$62</f>
        <v>1</v>
      </c>
      <c r="H186" s="450">
        <f>IF(IFERROR(HLOOKUP($B186,$F5:$FS5,1,FALSE),0)=0,0,1)*H$62</f>
        <v>0</v>
      </c>
      <c r="I186" s="450">
        <f ca="1">IF(IFERROR(HLOOKUP($B186,$F6:$FS6,1,FALSE),0)=0,0,1)*I$62</f>
        <v>0</v>
      </c>
      <c r="J186" s="450">
        <f>IF(IFERROR(HLOOKUP($B186,$F7:$FS7,1,FALSE),0)=0,0,1)*J$62</f>
        <v>0</v>
      </c>
      <c r="K186" s="450">
        <f>IF(IFERROR(HLOOKUP($B186,$F8:$FS8,1,FALSE),0)=0,0,1)*K$62</f>
        <v>0</v>
      </c>
      <c r="L186" s="450">
        <f>IF(IFERROR(HLOOKUP($B186,$F9:$FS9,1,FALSE),0)=0,0,1)*L$62</f>
        <v>0</v>
      </c>
      <c r="M186" s="450">
        <f>IF(IFERROR(HLOOKUP($B186,$F10:$FS10,1,FALSE),0)=0,0,1)*M$62</f>
        <v>0</v>
      </c>
      <c r="N186" s="450">
        <f>IF(IFERROR(HLOOKUP($B186,$F11:$FS11,1,FALSE),0)=0,0,1)*N$62</f>
        <v>0</v>
      </c>
      <c r="O186" s="450">
        <f>IF(IFERROR(HLOOKUP($B186,$F12:$FS12,1,FALSE),0)=0,0,1)*O$62</f>
        <v>0</v>
      </c>
      <c r="P186" s="450">
        <f>IF(IFERROR(HLOOKUP($B186,$F13:$FS13,1,FALSE),0)=0,0,1)*P$62</f>
        <v>0</v>
      </c>
      <c r="Q186" s="450">
        <f>IF(IFERROR(HLOOKUP($B186,$F14:$FS14,1,FALSE),0)=0,0,1)*Q$62</f>
        <v>0</v>
      </c>
      <c r="R186" s="450">
        <f>IF(IFERROR(HLOOKUP($B186,$F15:$FS15,1,FALSE),0)=0,0,1)*R$62</f>
        <v>0</v>
      </c>
      <c r="S186" s="450">
        <f>IF(IFERROR(HLOOKUP($B186,$F16:$FS16,1,FALSE),0)=0,0,1)*S$62</f>
        <v>0</v>
      </c>
      <c r="T186" s="450">
        <f>IF(IFERROR(HLOOKUP($B186,$F17:$FS17,1,FALSE),0)=0,0,1)*T$62</f>
        <v>0</v>
      </c>
      <c r="U186" s="450">
        <f>IF(IFERROR(HLOOKUP($B186,$F18:$FS18,1,FALSE),0)=0,0,1)*U$62</f>
        <v>0</v>
      </c>
      <c r="V186" s="450">
        <f>IF(IFERROR(HLOOKUP($B186,$F19:$FS19,1,FALSE),0)=0,0,1)*V$62</f>
        <v>0</v>
      </c>
      <c r="W186" s="450">
        <f>IF(IFERROR(HLOOKUP($B186,$F20:$FS20,1,FALSE),0)=0,0,1)*W$62</f>
        <v>0</v>
      </c>
      <c r="X186" s="450">
        <f>IF(IFERROR(HLOOKUP($B186,$F21:$FS21,1,FALSE),0)=0,0,1)*X$62</f>
        <v>0</v>
      </c>
      <c r="Y186" s="450">
        <f>IF(IFERROR(HLOOKUP($B186,$F22:$FS22,1,FALSE),0)=0,0,1)*Y$62</f>
        <v>0</v>
      </c>
      <c r="Z186" s="450">
        <f>IF(IFERROR(HLOOKUP($B186,$F23:$FS23,1,FALSE),0)=0,0,1)*Z$62</f>
        <v>0</v>
      </c>
      <c r="AA186" s="450">
        <f>IF(IFERROR(HLOOKUP($B186,$F24:$FS24,1,FALSE),0)=0,0,1)*AA$62</f>
        <v>0</v>
      </c>
      <c r="AB186" s="450">
        <f>IF(IFERROR(HLOOKUP($B186,$F25:$FS25,1,FALSE),0)=0,0,1)*AB$62</f>
        <v>0</v>
      </c>
      <c r="AC186" s="450">
        <f>IF(IFERROR(HLOOKUP($B186,$F26:$FS26,1,FALSE),0)=0,0,1)*AC$62</f>
        <v>0</v>
      </c>
      <c r="AD186" s="450">
        <f>IF(IFERROR(HLOOKUP($B186,$F27:$FS27,1,FALSE),0)=0,0,1)*AD$62</f>
        <v>0</v>
      </c>
      <c r="AE186" s="450">
        <f>IF(IFERROR(HLOOKUP($B186,$F28:$FS28,1,FALSE),0)=0,0,1)*AE$62</f>
        <v>0</v>
      </c>
      <c r="AF186" s="450">
        <f>IF(IFERROR(HLOOKUP($B186,$F29:$FS29,1,FALSE),0)=0,0,1)*AF$62</f>
        <v>0</v>
      </c>
      <c r="AG186" s="450">
        <f>IF(IFERROR(HLOOKUP($B186,$F30:$FS30,1,FALSE),0)=0,0,1)*AG$62</f>
        <v>0</v>
      </c>
      <c r="AH186" s="450">
        <f>IF(IFERROR(HLOOKUP($B186,$F31:$FS31,1,FALSE),0)=0,0,1)*AH$62</f>
        <v>0</v>
      </c>
      <c r="AI186" s="450">
        <f>IF(IFERROR(HLOOKUP($B186,$F32:$FS32,1,FALSE),0)=0,0,1)*AI$62</f>
        <v>0</v>
      </c>
      <c r="AJ186" s="450">
        <f>IF(IFERROR(HLOOKUP($B186,$F33:$FS33,1,FALSE),0)=0,0,1)*AJ$62</f>
        <v>0</v>
      </c>
      <c r="AK186" s="450">
        <f>IF(IFERROR(HLOOKUP($B186,$F34:$FS34,1,FALSE),0)=0,0,1)*AK$62</f>
        <v>0</v>
      </c>
      <c r="AL186" s="450">
        <f>IF(IFERROR(HLOOKUP($B186,$F35:$FS35,1,FALSE),0)=0,0,1)*AL$62</f>
        <v>0</v>
      </c>
      <c r="AM186" s="450">
        <f>IF(IFERROR(HLOOKUP($B186,$F36:$FS36,1,FALSE),0)=0,0,1)*AM$62</f>
        <v>0</v>
      </c>
      <c r="AN186" s="450">
        <f>IF(IFERROR(HLOOKUP($B186,$F37:$FS37,1,FALSE),0)=0,0,1)*AN$62</f>
        <v>0</v>
      </c>
      <c r="AO186" s="450">
        <f>IF(IFERROR(HLOOKUP($B186,$F38:$FS38,1,FALSE),0)=0,0,1)*AO$62</f>
        <v>0</v>
      </c>
      <c r="AP186" s="450">
        <f>IF(IFERROR(HLOOKUP($B186,$F39:$FS39,1,FALSE),0)=0,0,1)*AP$62</f>
        <v>0</v>
      </c>
      <c r="AQ186" s="450">
        <f>IF(IFERROR(HLOOKUP($B186,$F40:$FS40,1,FALSE),0)=0,0,1)*AQ$62</f>
        <v>0</v>
      </c>
      <c r="AR186" s="450">
        <f>IF(IFERROR(HLOOKUP($B186,$F41:$FS41,1,FALSE),0)=0,0,1)*AR$62</f>
        <v>0</v>
      </c>
      <c r="AS186" s="450">
        <f>IF(IFERROR(HLOOKUP($B186,$F42:$FS42,1,FALSE),0)=0,0,1)*AS$62</f>
        <v>0</v>
      </c>
      <c r="AT186" s="450">
        <f>IF(IFERROR(HLOOKUP($B186,$F43:$FS43,1,FALSE),0)=0,0,1)*AT$62</f>
        <v>0</v>
      </c>
      <c r="AU186" s="450">
        <f>IF(IFERROR(HLOOKUP($B186,$F44:$FS44,1,FALSE),0)=0,0,1)*AU$62</f>
        <v>0</v>
      </c>
      <c r="AV186" s="450">
        <f>IF(IFERROR(HLOOKUP($B186,$F45:$FS45,1,FALSE),0)=0,0,1)*AV$62</f>
        <v>0</v>
      </c>
      <c r="AW186" s="450">
        <f>IF(IFERROR(HLOOKUP($B186,$F46:$FS46,1,FALSE),0)=0,0,1)*AW$62</f>
        <v>0</v>
      </c>
      <c r="AX186" s="450">
        <f>IF(IFERROR(HLOOKUP($B186,$F47:$FS47,1,FALSE),0)=0,0,1)*AX$62</f>
        <v>0</v>
      </c>
      <c r="AY186" s="450">
        <f>IF(IFERROR(HLOOKUP($B186,$F48:$FS48,1,FALSE),0)=0,0,1)*AY$62</f>
        <v>0</v>
      </c>
      <c r="AZ186" s="450">
        <f>IF(IFERROR(HLOOKUP($B186,$F49:$FS49,1,FALSE),0)=0,0,1)*AZ$62</f>
        <v>0</v>
      </c>
      <c r="BA186" s="450">
        <f>IF(IFERROR(HLOOKUP($B186,$F50:$FS50,1,FALSE),0)=0,0,1)*BA$62</f>
        <v>0</v>
      </c>
      <c r="BB186" s="450">
        <f>IF(IFERROR(HLOOKUP($B186,$F51:$FS51,1,FALSE),0)=0,0,1)*BB$62</f>
        <v>0</v>
      </c>
      <c r="BC186" s="450">
        <f>IF(IFERROR(HLOOKUP($B186,$F52:$FS52,1,FALSE),0)=0,0,1)*BC$62</f>
        <v>0</v>
      </c>
      <c r="BD186" s="450">
        <f>IF(IFERROR(HLOOKUP($B186,$F53:$FS53,1,FALSE),0)=0,0,1)*BD$62</f>
        <v>0</v>
      </c>
      <c r="BE186" s="450">
        <f>IF(IFERROR(HLOOKUP($B186,$F54:$FS54,1,FALSE),0)=0,0,1)*BE$62</f>
        <v>0</v>
      </c>
      <c r="BF186" s="450">
        <f>IF(IFERROR(HLOOKUP($B186,$F55:$FS55,1,FALSE),0)=0,0,1)*BF$62</f>
        <v>0</v>
      </c>
      <c r="BG186" s="450">
        <f>IF(IFERROR(HLOOKUP($B186,$F56:$FS56,1,FALSE),0)=0,0,1)*BG$62</f>
        <v>0</v>
      </c>
      <c r="BH186" s="450">
        <f>IF(IFERROR(HLOOKUP($B186,$F57:$FS57,1,FALSE),0)=0,0,1)*BH$62</f>
        <v>0</v>
      </c>
      <c r="BI186" s="450">
        <f>IF(IFERROR(HLOOKUP($B186,$F58:$FS58,1,FALSE),0)=0,0,1)*BI$62</f>
        <v>0</v>
      </c>
    </row>
    <row r="187" spans="1:61" ht="13">
      <c r="A187" s="609">
        <v>14</v>
      </c>
      <c r="B187" s="619" t="s">
        <v>762</v>
      </c>
      <c r="C187">
        <f t="shared" ca="1" si="0"/>
        <v>3.1799999999999997</v>
      </c>
      <c r="D187">
        <f t="shared" si="1"/>
        <v>4</v>
      </c>
      <c r="E187" s="450">
        <f>IF(IFERROR(HLOOKUP($B187,$F2:$FS2,1,FALSE),0)=0,0,1)*E$62</f>
        <v>0</v>
      </c>
      <c r="F187" s="450">
        <f>IF(IFERROR(HLOOKUP($B187,$F3:$FS3,1,FALSE),0)=0,0,1)*F$62</f>
        <v>0.18</v>
      </c>
      <c r="G187" s="450">
        <f>IF(IFERROR(HLOOKUP($B187,$F4:$FS4,1,FALSE),0)=0,0,1)*G$62</f>
        <v>1</v>
      </c>
      <c r="H187" s="450">
        <f>IF(IFERROR(HLOOKUP($B187,$F5:$FS5,1,FALSE),0)=0,0,1)*H$62</f>
        <v>0</v>
      </c>
      <c r="I187" s="450">
        <f ca="1">IF(IFERROR(HLOOKUP($B187,$F6:$FS6,1,FALSE),0)=0,0,1)*I$62</f>
        <v>0</v>
      </c>
      <c r="J187" s="450">
        <f>IF(IFERROR(HLOOKUP($B187,$F7:$FS7,1,FALSE),0)=0,0,1)*J$62</f>
        <v>0</v>
      </c>
      <c r="K187" s="450">
        <f>IF(IFERROR(HLOOKUP($B187,$F8:$FS8,1,FALSE),0)=0,0,1)*K$62</f>
        <v>0</v>
      </c>
      <c r="L187" s="450">
        <f>IF(IFERROR(HLOOKUP($B187,$F9:$FS9,1,FALSE),0)=0,0,1)*L$62</f>
        <v>0</v>
      </c>
      <c r="M187" s="450">
        <f>IF(IFERROR(HLOOKUP($B187,$F10:$FS10,1,FALSE),0)=0,0,1)*M$62</f>
        <v>0</v>
      </c>
      <c r="N187" s="450">
        <f>IF(IFERROR(HLOOKUP($B187,$F11:$FS11,1,FALSE),0)=0,0,1)*N$62</f>
        <v>0</v>
      </c>
      <c r="O187" s="450">
        <f>IF(IFERROR(HLOOKUP($B187,$F12:$FS12,1,FALSE),0)=0,0,1)*O$62</f>
        <v>0</v>
      </c>
      <c r="P187" s="450">
        <f>IF(IFERROR(HLOOKUP($B187,$F13:$FS13,1,FALSE),0)=0,0,1)*P$62</f>
        <v>0</v>
      </c>
      <c r="Q187" s="450">
        <f>IF(IFERROR(HLOOKUP($B187,$F14:$FS14,1,FALSE),0)=0,0,1)*Q$62</f>
        <v>0</v>
      </c>
      <c r="R187" s="450">
        <f>IF(IFERROR(HLOOKUP($B187,$F15:$FS15,1,FALSE),0)=0,0,1)*R$62</f>
        <v>0</v>
      </c>
      <c r="S187" s="450">
        <f>IF(IFERROR(HLOOKUP($B187,$F16:$FS16,1,FALSE),0)=0,0,1)*S$62</f>
        <v>0</v>
      </c>
      <c r="T187" s="450">
        <f>IF(IFERROR(HLOOKUP($B187,$F17:$FS17,1,FALSE),0)=0,0,1)*T$62</f>
        <v>0</v>
      </c>
      <c r="U187" s="450">
        <f>IF(IFERROR(HLOOKUP($B187,$F18:$FS18,1,FALSE),0)=0,0,1)*U$62</f>
        <v>0</v>
      </c>
      <c r="V187" s="450">
        <f>IF(IFERROR(HLOOKUP($B187,$F19:$FS19,1,FALSE),0)=0,0,1)*V$62</f>
        <v>0</v>
      </c>
      <c r="W187" s="450">
        <f>IF(IFERROR(HLOOKUP($B187,$F20:$FS20,1,FALSE),0)=0,0,1)*W$62</f>
        <v>0</v>
      </c>
      <c r="X187" s="450">
        <f>IF(IFERROR(HLOOKUP($B187,$F21:$FS21,1,FALSE),0)=0,0,1)*X$62</f>
        <v>0</v>
      </c>
      <c r="Y187" s="450">
        <f>IF(IFERROR(HLOOKUP($B187,$F22:$FS22,1,FALSE),0)=0,0,1)*Y$62</f>
        <v>0</v>
      </c>
      <c r="Z187" s="450">
        <f>IF(IFERROR(HLOOKUP($B187,$F23:$FS23,1,FALSE),0)=0,0,1)*Z$62</f>
        <v>1</v>
      </c>
      <c r="AA187" s="450">
        <f>IF(IFERROR(HLOOKUP($B187,$F24:$FS24,1,FALSE),0)=0,0,1)*AA$62</f>
        <v>1</v>
      </c>
      <c r="AB187" s="450">
        <f>IF(IFERROR(HLOOKUP($B187,$F25:$FS25,1,FALSE),0)=0,0,1)*AB$62</f>
        <v>0</v>
      </c>
      <c r="AC187" s="450">
        <f>IF(IFERROR(HLOOKUP($B187,$F26:$FS26,1,FALSE),0)=0,0,1)*AC$62</f>
        <v>0</v>
      </c>
      <c r="AD187" s="450">
        <f>IF(IFERROR(HLOOKUP($B187,$F27:$FS27,1,FALSE),0)=0,0,1)*AD$62</f>
        <v>0</v>
      </c>
      <c r="AE187" s="450">
        <f>IF(IFERROR(HLOOKUP($B187,$F28:$FS28,1,FALSE),0)=0,0,1)*AE$62</f>
        <v>0</v>
      </c>
      <c r="AF187" s="450">
        <f>IF(IFERROR(HLOOKUP($B187,$F29:$FS29,1,FALSE),0)=0,0,1)*AF$62</f>
        <v>0</v>
      </c>
      <c r="AG187" s="450">
        <f>IF(IFERROR(HLOOKUP($B187,$F30:$FS30,1,FALSE),0)=0,0,1)*AG$62</f>
        <v>0</v>
      </c>
      <c r="AH187" s="450">
        <f>IF(IFERROR(HLOOKUP($B187,$F31:$FS31,1,FALSE),0)=0,0,1)*AH$62</f>
        <v>0</v>
      </c>
      <c r="AI187" s="450">
        <f>IF(IFERROR(HLOOKUP($B187,$F32:$FS32,1,FALSE),0)=0,0,1)*AI$62</f>
        <v>0</v>
      </c>
      <c r="AJ187" s="450">
        <f>IF(IFERROR(HLOOKUP($B187,$F33:$FS33,1,FALSE),0)=0,0,1)*AJ$62</f>
        <v>0</v>
      </c>
      <c r="AK187" s="450">
        <f>IF(IFERROR(HLOOKUP($B187,$F34:$FS34,1,FALSE),0)=0,0,1)*AK$62</f>
        <v>0</v>
      </c>
      <c r="AL187" s="450">
        <f>IF(IFERROR(HLOOKUP($B187,$F35:$FS35,1,FALSE),0)=0,0,1)*AL$62</f>
        <v>0</v>
      </c>
      <c r="AM187" s="450">
        <f>IF(IFERROR(HLOOKUP($B187,$F36:$FS36,1,FALSE),0)=0,0,1)*AM$62</f>
        <v>0</v>
      </c>
      <c r="AN187" s="450">
        <f>IF(IFERROR(HLOOKUP($B187,$F37:$FS37,1,FALSE),0)=0,0,1)*AN$62</f>
        <v>0</v>
      </c>
      <c r="AO187" s="450">
        <f>IF(IFERROR(HLOOKUP($B187,$F38:$FS38,1,FALSE),0)=0,0,1)*AO$62</f>
        <v>0</v>
      </c>
      <c r="AP187" s="450">
        <f>IF(IFERROR(HLOOKUP($B187,$F39:$FS39,1,FALSE),0)=0,0,1)*AP$62</f>
        <v>0</v>
      </c>
      <c r="AQ187" s="450">
        <f>IF(IFERROR(HLOOKUP($B187,$F40:$FS40,1,FALSE),0)=0,0,1)*AQ$62</f>
        <v>0</v>
      </c>
      <c r="AR187" s="450">
        <f>IF(IFERROR(HLOOKUP($B187,$F41:$FS41,1,FALSE),0)=0,0,1)*AR$62</f>
        <v>0</v>
      </c>
      <c r="AS187" s="450">
        <f>IF(IFERROR(HLOOKUP($B187,$F42:$FS42,1,FALSE),0)=0,0,1)*AS$62</f>
        <v>0</v>
      </c>
      <c r="AT187" s="450">
        <f>IF(IFERROR(HLOOKUP($B187,$F43:$FS43,1,FALSE),0)=0,0,1)*AT$62</f>
        <v>0</v>
      </c>
      <c r="AU187" s="450">
        <f>IF(IFERROR(HLOOKUP($B187,$F44:$FS44,1,FALSE),0)=0,0,1)*AU$62</f>
        <v>0</v>
      </c>
      <c r="AV187" s="450">
        <f>IF(IFERROR(HLOOKUP($B187,$F45:$FS45,1,FALSE),0)=0,0,1)*AV$62</f>
        <v>0</v>
      </c>
      <c r="AW187" s="450">
        <f>IF(IFERROR(HLOOKUP($B187,$F46:$FS46,1,FALSE),0)=0,0,1)*AW$62</f>
        <v>0</v>
      </c>
      <c r="AX187" s="450">
        <f>IF(IFERROR(HLOOKUP($B187,$F47:$FS47,1,FALSE),0)=0,0,1)*AX$62</f>
        <v>0</v>
      </c>
      <c r="AY187" s="450">
        <f>IF(IFERROR(HLOOKUP($B187,$F48:$FS48,1,FALSE),0)=0,0,1)*AY$62</f>
        <v>0</v>
      </c>
      <c r="AZ187" s="450">
        <f>IF(IFERROR(HLOOKUP($B187,$F49:$FS49,1,FALSE),0)=0,0,1)*AZ$62</f>
        <v>0</v>
      </c>
      <c r="BA187" s="450">
        <f>IF(IFERROR(HLOOKUP($B187,$F50:$FS50,1,FALSE),0)=0,0,1)*BA$62</f>
        <v>0</v>
      </c>
      <c r="BB187" s="450">
        <f>IF(IFERROR(HLOOKUP($B187,$F51:$FS51,1,FALSE),0)=0,0,1)*BB$62</f>
        <v>0</v>
      </c>
      <c r="BC187" s="450">
        <f>IF(IFERROR(HLOOKUP($B187,$F52:$FS52,1,FALSE),0)=0,0,1)*BC$62</f>
        <v>0</v>
      </c>
      <c r="BD187" s="450">
        <f>IF(IFERROR(HLOOKUP($B187,$F53:$FS53,1,FALSE),0)=0,0,1)*BD$62</f>
        <v>0</v>
      </c>
      <c r="BE187" s="450">
        <f>IF(IFERROR(HLOOKUP($B187,$F54:$FS54,1,FALSE),0)=0,0,1)*BE$62</f>
        <v>0</v>
      </c>
      <c r="BF187" s="450">
        <f>IF(IFERROR(HLOOKUP($B187,$F55:$FS55,1,FALSE),0)=0,0,1)*BF$62</f>
        <v>0</v>
      </c>
      <c r="BG187" s="450">
        <f>IF(IFERROR(HLOOKUP($B187,$F56:$FS56,1,FALSE),0)=0,0,1)*BG$62</f>
        <v>0</v>
      </c>
      <c r="BH187" s="450">
        <f>IF(IFERROR(HLOOKUP($B187,$F57:$FS57,1,FALSE),0)=0,0,1)*BH$62</f>
        <v>0</v>
      </c>
      <c r="BI187" s="450">
        <f>IF(IFERROR(HLOOKUP($B187,$F58:$FS58,1,FALSE),0)=0,0,1)*BI$62</f>
        <v>0</v>
      </c>
    </row>
    <row r="188" spans="1:61" ht="13">
      <c r="A188" s="609">
        <v>14</v>
      </c>
      <c r="B188" s="619" t="s">
        <v>763</v>
      </c>
      <c r="C188">
        <f t="shared" ca="1" si="0"/>
        <v>1.18</v>
      </c>
      <c r="D188">
        <f t="shared" si="1"/>
        <v>2</v>
      </c>
      <c r="E188" s="450">
        <f>IF(IFERROR(HLOOKUP($B188,$F2:$FS2,1,FALSE),0)=0,0,1)*E$62</f>
        <v>0</v>
      </c>
      <c r="F188" s="450">
        <f>IF(IFERROR(HLOOKUP($B188,$F3:$FS3,1,FALSE),0)=0,0,1)*F$62</f>
        <v>0.18</v>
      </c>
      <c r="G188" s="450">
        <f>IF(IFERROR(HLOOKUP($B188,$F4:$FS4,1,FALSE),0)=0,0,1)*G$62</f>
        <v>1</v>
      </c>
      <c r="H188" s="450">
        <f>IF(IFERROR(HLOOKUP($B188,$F5:$FS5,1,FALSE),0)=0,0,1)*H$62</f>
        <v>0</v>
      </c>
      <c r="I188" s="450">
        <f ca="1">IF(IFERROR(HLOOKUP($B188,$F6:$FS6,1,FALSE),0)=0,0,1)*I$62</f>
        <v>0</v>
      </c>
      <c r="J188" s="450">
        <f>IF(IFERROR(HLOOKUP($B188,$F7:$FS7,1,FALSE),0)=0,0,1)*J$62</f>
        <v>0</v>
      </c>
      <c r="K188" s="450">
        <f>IF(IFERROR(HLOOKUP($B188,$F8:$FS8,1,FALSE),0)=0,0,1)*K$62</f>
        <v>0</v>
      </c>
      <c r="L188" s="450">
        <f>IF(IFERROR(HLOOKUP($B188,$F9:$FS9,1,FALSE),0)=0,0,1)*L$62</f>
        <v>0</v>
      </c>
      <c r="M188" s="450">
        <f>IF(IFERROR(HLOOKUP($B188,$F10:$FS10,1,FALSE),0)=0,0,1)*M$62</f>
        <v>0</v>
      </c>
      <c r="N188" s="450">
        <f>IF(IFERROR(HLOOKUP($B188,$F11:$FS11,1,FALSE),0)=0,0,1)*N$62</f>
        <v>0</v>
      </c>
      <c r="O188" s="450">
        <f>IF(IFERROR(HLOOKUP($B188,$F12:$FS12,1,FALSE),0)=0,0,1)*O$62</f>
        <v>0</v>
      </c>
      <c r="P188" s="450">
        <f>IF(IFERROR(HLOOKUP($B188,$F13:$FS13,1,FALSE),0)=0,0,1)*P$62</f>
        <v>0</v>
      </c>
      <c r="Q188" s="450">
        <f>IF(IFERROR(HLOOKUP($B188,$F14:$FS14,1,FALSE),0)=0,0,1)*Q$62</f>
        <v>0</v>
      </c>
      <c r="R188" s="450">
        <f>IF(IFERROR(HLOOKUP($B188,$F15:$FS15,1,FALSE),0)=0,0,1)*R$62</f>
        <v>0</v>
      </c>
      <c r="S188" s="450">
        <f>IF(IFERROR(HLOOKUP($B188,$F16:$FS16,1,FALSE),0)=0,0,1)*S$62</f>
        <v>0</v>
      </c>
      <c r="T188" s="450">
        <f>IF(IFERROR(HLOOKUP($B188,$F17:$FS17,1,FALSE),0)=0,0,1)*T$62</f>
        <v>0</v>
      </c>
      <c r="U188" s="450">
        <f>IF(IFERROR(HLOOKUP($B188,$F18:$FS18,1,FALSE),0)=0,0,1)*U$62</f>
        <v>0</v>
      </c>
      <c r="V188" s="450">
        <f>IF(IFERROR(HLOOKUP($B188,$F19:$FS19,1,FALSE),0)=0,0,1)*V$62</f>
        <v>0</v>
      </c>
      <c r="W188" s="450">
        <f>IF(IFERROR(HLOOKUP($B188,$F20:$FS20,1,FALSE),0)=0,0,1)*W$62</f>
        <v>0</v>
      </c>
      <c r="X188" s="450">
        <f>IF(IFERROR(HLOOKUP($B188,$F21:$FS21,1,FALSE),0)=0,0,1)*X$62</f>
        <v>0</v>
      </c>
      <c r="Y188" s="450">
        <f>IF(IFERROR(HLOOKUP($B188,$F22:$FS22,1,FALSE),0)=0,0,1)*Y$62</f>
        <v>0</v>
      </c>
      <c r="Z188" s="450">
        <f>IF(IFERROR(HLOOKUP($B188,$F23:$FS23,1,FALSE),0)=0,0,1)*Z$62</f>
        <v>0</v>
      </c>
      <c r="AA188" s="450">
        <f>IF(IFERROR(HLOOKUP($B188,$F24:$FS24,1,FALSE),0)=0,0,1)*AA$62</f>
        <v>0</v>
      </c>
      <c r="AB188" s="450">
        <f>IF(IFERROR(HLOOKUP($B188,$F25:$FS25,1,FALSE),0)=0,0,1)*AB$62</f>
        <v>0</v>
      </c>
      <c r="AC188" s="450">
        <f>IF(IFERROR(HLOOKUP($B188,$F26:$FS26,1,FALSE),0)=0,0,1)*AC$62</f>
        <v>0</v>
      </c>
      <c r="AD188" s="450">
        <f>IF(IFERROR(HLOOKUP($B188,$F27:$FS27,1,FALSE),0)=0,0,1)*AD$62</f>
        <v>0</v>
      </c>
      <c r="AE188" s="450">
        <f>IF(IFERROR(HLOOKUP($B188,$F28:$FS28,1,FALSE),0)=0,0,1)*AE$62</f>
        <v>0</v>
      </c>
      <c r="AF188" s="450">
        <f>IF(IFERROR(HLOOKUP($B188,$F29:$FS29,1,FALSE),0)=0,0,1)*AF$62</f>
        <v>0</v>
      </c>
      <c r="AG188" s="450">
        <f>IF(IFERROR(HLOOKUP($B188,$F30:$FS30,1,FALSE),0)=0,0,1)*AG$62</f>
        <v>0</v>
      </c>
      <c r="AH188" s="450">
        <f>IF(IFERROR(HLOOKUP($B188,$F31:$FS31,1,FALSE),0)=0,0,1)*AH$62</f>
        <v>0</v>
      </c>
      <c r="AI188" s="450">
        <f>IF(IFERROR(HLOOKUP($B188,$F32:$FS32,1,FALSE),0)=0,0,1)*AI$62</f>
        <v>0</v>
      </c>
      <c r="AJ188" s="450">
        <f>IF(IFERROR(HLOOKUP($B188,$F33:$FS33,1,FALSE),0)=0,0,1)*AJ$62</f>
        <v>0</v>
      </c>
      <c r="AK188" s="450">
        <f>IF(IFERROR(HLOOKUP($B188,$F34:$FS34,1,FALSE),0)=0,0,1)*AK$62</f>
        <v>0</v>
      </c>
      <c r="AL188" s="450">
        <f>IF(IFERROR(HLOOKUP($B188,$F35:$FS35,1,FALSE),0)=0,0,1)*AL$62</f>
        <v>0</v>
      </c>
      <c r="AM188" s="450">
        <f>IF(IFERROR(HLOOKUP($B188,$F36:$FS36,1,FALSE),0)=0,0,1)*AM$62</f>
        <v>0</v>
      </c>
      <c r="AN188" s="450">
        <f>IF(IFERROR(HLOOKUP($B188,$F37:$FS37,1,FALSE),0)=0,0,1)*AN$62</f>
        <v>0</v>
      </c>
      <c r="AO188" s="450">
        <f>IF(IFERROR(HLOOKUP($B188,$F38:$FS38,1,FALSE),0)=0,0,1)*AO$62</f>
        <v>0</v>
      </c>
      <c r="AP188" s="450">
        <f>IF(IFERROR(HLOOKUP($B188,$F39:$FS39,1,FALSE),0)=0,0,1)*AP$62</f>
        <v>0</v>
      </c>
      <c r="AQ188" s="450">
        <f>IF(IFERROR(HLOOKUP($B188,$F40:$FS40,1,FALSE),0)=0,0,1)*AQ$62</f>
        <v>0</v>
      </c>
      <c r="AR188" s="450">
        <f>IF(IFERROR(HLOOKUP($B188,$F41:$FS41,1,FALSE),0)=0,0,1)*AR$62</f>
        <v>0</v>
      </c>
      <c r="AS188" s="450">
        <f>IF(IFERROR(HLOOKUP($B188,$F42:$FS42,1,FALSE),0)=0,0,1)*AS$62</f>
        <v>0</v>
      </c>
      <c r="AT188" s="450">
        <f>IF(IFERROR(HLOOKUP($B188,$F43:$FS43,1,FALSE),0)=0,0,1)*AT$62</f>
        <v>0</v>
      </c>
      <c r="AU188" s="450">
        <f>IF(IFERROR(HLOOKUP($B188,$F44:$FS44,1,FALSE),0)=0,0,1)*AU$62</f>
        <v>0</v>
      </c>
      <c r="AV188" s="450">
        <f>IF(IFERROR(HLOOKUP($B188,$F45:$FS45,1,FALSE),0)=0,0,1)*AV$62</f>
        <v>0</v>
      </c>
      <c r="AW188" s="450">
        <f>IF(IFERROR(HLOOKUP($B188,$F46:$FS46,1,FALSE),0)=0,0,1)*AW$62</f>
        <v>0</v>
      </c>
      <c r="AX188" s="450">
        <f>IF(IFERROR(HLOOKUP($B188,$F47:$FS47,1,FALSE),0)=0,0,1)*AX$62</f>
        <v>0</v>
      </c>
      <c r="AY188" s="450">
        <f>IF(IFERROR(HLOOKUP($B188,$F48:$FS48,1,FALSE),0)=0,0,1)*AY$62</f>
        <v>0</v>
      </c>
      <c r="AZ188" s="450">
        <f>IF(IFERROR(HLOOKUP($B188,$F49:$FS49,1,FALSE),0)=0,0,1)*AZ$62</f>
        <v>0</v>
      </c>
      <c r="BA188" s="450">
        <f>IF(IFERROR(HLOOKUP($B188,$F50:$FS50,1,FALSE),0)=0,0,1)*BA$62</f>
        <v>0</v>
      </c>
      <c r="BB188" s="450">
        <f>IF(IFERROR(HLOOKUP($B188,$F51:$FS51,1,FALSE),0)=0,0,1)*BB$62</f>
        <v>0</v>
      </c>
      <c r="BC188" s="450">
        <f>IF(IFERROR(HLOOKUP($B188,$F52:$FS52,1,FALSE),0)=0,0,1)*BC$62</f>
        <v>0</v>
      </c>
      <c r="BD188" s="450">
        <f>IF(IFERROR(HLOOKUP($B188,$F53:$FS53,1,FALSE),0)=0,0,1)*BD$62</f>
        <v>0</v>
      </c>
      <c r="BE188" s="450">
        <f>IF(IFERROR(HLOOKUP($B188,$F54:$FS54,1,FALSE),0)=0,0,1)*BE$62</f>
        <v>0</v>
      </c>
      <c r="BF188" s="450">
        <f>IF(IFERROR(HLOOKUP($B188,$F55:$FS55,1,FALSE),0)=0,0,1)*BF$62</f>
        <v>0</v>
      </c>
      <c r="BG188" s="450">
        <f>IF(IFERROR(HLOOKUP($B188,$F56:$FS56,1,FALSE),0)=0,0,1)*BG$62</f>
        <v>0</v>
      </c>
      <c r="BH188" s="450">
        <f>IF(IFERROR(HLOOKUP($B188,$F57:$FS57,1,FALSE),0)=0,0,1)*BH$62</f>
        <v>0</v>
      </c>
      <c r="BI188" s="450">
        <f>IF(IFERROR(HLOOKUP($B188,$F58:$FS58,1,FALSE),0)=0,0,1)*BI$62</f>
        <v>0</v>
      </c>
    </row>
    <row r="189" spans="1:61" ht="13">
      <c r="A189" s="609">
        <v>14</v>
      </c>
      <c r="B189" s="619" t="s">
        <v>764</v>
      </c>
      <c r="C189">
        <f t="shared" ca="1" si="0"/>
        <v>1.18</v>
      </c>
      <c r="D189">
        <f t="shared" si="1"/>
        <v>2</v>
      </c>
      <c r="E189" s="450">
        <f>IF(IFERROR(HLOOKUP($B189,$F2:$FS2,1,FALSE),0)=0,0,1)*E$62</f>
        <v>0</v>
      </c>
      <c r="F189" s="450">
        <f>IF(IFERROR(HLOOKUP($B189,$F3:$FS3,1,FALSE),0)=0,0,1)*F$62</f>
        <v>0.18</v>
      </c>
      <c r="G189" s="450">
        <f>IF(IFERROR(HLOOKUP($B189,$F4:$FS4,1,FALSE),0)=0,0,1)*G$62</f>
        <v>1</v>
      </c>
      <c r="H189" s="450">
        <f>IF(IFERROR(HLOOKUP($B189,$F5:$FS5,1,FALSE),0)=0,0,1)*H$62</f>
        <v>0</v>
      </c>
      <c r="I189" s="450">
        <f ca="1">IF(IFERROR(HLOOKUP($B189,$F6:$FS6,1,FALSE),0)=0,0,1)*I$62</f>
        <v>0</v>
      </c>
      <c r="J189" s="450">
        <f>IF(IFERROR(HLOOKUP($B189,$F7:$FS7,1,FALSE),0)=0,0,1)*J$62</f>
        <v>0</v>
      </c>
      <c r="K189" s="450">
        <f>IF(IFERROR(HLOOKUP($B189,$F8:$FS8,1,FALSE),0)=0,0,1)*K$62</f>
        <v>0</v>
      </c>
      <c r="L189" s="450">
        <f>IF(IFERROR(HLOOKUP($B189,$F9:$FS9,1,FALSE),0)=0,0,1)*L$62</f>
        <v>0</v>
      </c>
      <c r="M189" s="450">
        <f>IF(IFERROR(HLOOKUP($B189,$F10:$FS10,1,FALSE),0)=0,0,1)*M$62</f>
        <v>0</v>
      </c>
      <c r="N189" s="450">
        <f>IF(IFERROR(HLOOKUP($B189,$F11:$FS11,1,FALSE),0)=0,0,1)*N$62</f>
        <v>0</v>
      </c>
      <c r="O189" s="450">
        <f>IF(IFERROR(HLOOKUP($B189,$F12:$FS12,1,FALSE),0)=0,0,1)*O$62</f>
        <v>0</v>
      </c>
      <c r="P189" s="450">
        <f>IF(IFERROR(HLOOKUP($B189,$F13:$FS13,1,FALSE),0)=0,0,1)*P$62</f>
        <v>0</v>
      </c>
      <c r="Q189" s="450">
        <f>IF(IFERROR(HLOOKUP($B189,$F14:$FS14,1,FALSE),0)=0,0,1)*Q$62</f>
        <v>0</v>
      </c>
      <c r="R189" s="450">
        <f>IF(IFERROR(HLOOKUP($B189,$F15:$FS15,1,FALSE),0)=0,0,1)*R$62</f>
        <v>0</v>
      </c>
      <c r="S189" s="450">
        <f>IF(IFERROR(HLOOKUP($B189,$F16:$FS16,1,FALSE),0)=0,0,1)*S$62</f>
        <v>0</v>
      </c>
      <c r="T189" s="450">
        <f>IF(IFERROR(HLOOKUP($B189,$F17:$FS17,1,FALSE),0)=0,0,1)*T$62</f>
        <v>0</v>
      </c>
      <c r="U189" s="450">
        <f>IF(IFERROR(HLOOKUP($B189,$F18:$FS18,1,FALSE),0)=0,0,1)*U$62</f>
        <v>0</v>
      </c>
      <c r="V189" s="450">
        <f>IF(IFERROR(HLOOKUP($B189,$F19:$FS19,1,FALSE),0)=0,0,1)*V$62</f>
        <v>0</v>
      </c>
      <c r="W189" s="450">
        <f>IF(IFERROR(HLOOKUP($B189,$F20:$FS20,1,FALSE),0)=0,0,1)*W$62</f>
        <v>0</v>
      </c>
      <c r="X189" s="450">
        <f>IF(IFERROR(HLOOKUP($B189,$F21:$FS21,1,FALSE),0)=0,0,1)*X$62</f>
        <v>0</v>
      </c>
      <c r="Y189" s="450">
        <f>IF(IFERROR(HLOOKUP($B189,$F22:$FS22,1,FALSE),0)=0,0,1)*Y$62</f>
        <v>0</v>
      </c>
      <c r="Z189" s="450">
        <f>IF(IFERROR(HLOOKUP($B189,$F23:$FS23,1,FALSE),0)=0,0,1)*Z$62</f>
        <v>0</v>
      </c>
      <c r="AA189" s="450">
        <f>IF(IFERROR(HLOOKUP($B189,$F24:$FS24,1,FALSE),0)=0,0,1)*AA$62</f>
        <v>0</v>
      </c>
      <c r="AB189" s="450">
        <f>IF(IFERROR(HLOOKUP($B189,$F25:$FS25,1,FALSE),0)=0,0,1)*AB$62</f>
        <v>0</v>
      </c>
      <c r="AC189" s="450">
        <f>IF(IFERROR(HLOOKUP($B189,$F26:$FS26,1,FALSE),0)=0,0,1)*AC$62</f>
        <v>0</v>
      </c>
      <c r="AD189" s="450">
        <f>IF(IFERROR(HLOOKUP($B189,$F27:$FS27,1,FALSE),0)=0,0,1)*AD$62</f>
        <v>0</v>
      </c>
      <c r="AE189" s="450">
        <f>IF(IFERROR(HLOOKUP($B189,$F28:$FS28,1,FALSE),0)=0,0,1)*AE$62</f>
        <v>0</v>
      </c>
      <c r="AF189" s="450">
        <f>IF(IFERROR(HLOOKUP($B189,$F29:$FS29,1,FALSE),0)=0,0,1)*AF$62</f>
        <v>0</v>
      </c>
      <c r="AG189" s="450">
        <f>IF(IFERROR(HLOOKUP($B189,$F30:$FS30,1,FALSE),0)=0,0,1)*AG$62</f>
        <v>0</v>
      </c>
      <c r="AH189" s="450">
        <f>IF(IFERROR(HLOOKUP($B189,$F31:$FS31,1,FALSE),0)=0,0,1)*AH$62</f>
        <v>0</v>
      </c>
      <c r="AI189" s="450">
        <f>IF(IFERROR(HLOOKUP($B189,$F32:$FS32,1,FALSE),0)=0,0,1)*AI$62</f>
        <v>0</v>
      </c>
      <c r="AJ189" s="450">
        <f>IF(IFERROR(HLOOKUP($B189,$F33:$FS33,1,FALSE),0)=0,0,1)*AJ$62</f>
        <v>0</v>
      </c>
      <c r="AK189" s="450">
        <f>IF(IFERROR(HLOOKUP($B189,$F34:$FS34,1,FALSE),0)=0,0,1)*AK$62</f>
        <v>0</v>
      </c>
      <c r="AL189" s="450">
        <f>IF(IFERROR(HLOOKUP($B189,$F35:$FS35,1,FALSE),0)=0,0,1)*AL$62</f>
        <v>0</v>
      </c>
      <c r="AM189" s="450">
        <f>IF(IFERROR(HLOOKUP($B189,$F36:$FS36,1,FALSE),0)=0,0,1)*AM$62</f>
        <v>0</v>
      </c>
      <c r="AN189" s="450">
        <f>IF(IFERROR(HLOOKUP($B189,$F37:$FS37,1,FALSE),0)=0,0,1)*AN$62</f>
        <v>0</v>
      </c>
      <c r="AO189" s="450">
        <f>IF(IFERROR(HLOOKUP($B189,$F38:$FS38,1,FALSE),0)=0,0,1)*AO$62</f>
        <v>0</v>
      </c>
      <c r="AP189" s="450">
        <f>IF(IFERROR(HLOOKUP($B189,$F39:$FS39,1,FALSE),0)=0,0,1)*AP$62</f>
        <v>0</v>
      </c>
      <c r="AQ189" s="450">
        <f>IF(IFERROR(HLOOKUP($B189,$F40:$FS40,1,FALSE),0)=0,0,1)*AQ$62</f>
        <v>0</v>
      </c>
      <c r="AR189" s="450">
        <f>IF(IFERROR(HLOOKUP($B189,$F41:$FS41,1,FALSE),0)=0,0,1)*AR$62</f>
        <v>0</v>
      </c>
      <c r="AS189" s="450">
        <f>IF(IFERROR(HLOOKUP($B189,$F42:$FS42,1,FALSE),0)=0,0,1)*AS$62</f>
        <v>0</v>
      </c>
      <c r="AT189" s="450">
        <f>IF(IFERROR(HLOOKUP($B189,$F43:$FS43,1,FALSE),0)=0,0,1)*AT$62</f>
        <v>0</v>
      </c>
      <c r="AU189" s="450">
        <f>IF(IFERROR(HLOOKUP($B189,$F44:$FS44,1,FALSE),0)=0,0,1)*AU$62</f>
        <v>0</v>
      </c>
      <c r="AV189" s="450">
        <f>IF(IFERROR(HLOOKUP($B189,$F45:$FS45,1,FALSE),0)=0,0,1)*AV$62</f>
        <v>0</v>
      </c>
      <c r="AW189" s="450">
        <f>IF(IFERROR(HLOOKUP($B189,$F46:$FS46,1,FALSE),0)=0,0,1)*AW$62</f>
        <v>0</v>
      </c>
      <c r="AX189" s="450">
        <f>IF(IFERROR(HLOOKUP($B189,$F47:$FS47,1,FALSE),0)=0,0,1)*AX$62</f>
        <v>0</v>
      </c>
      <c r="AY189" s="450">
        <f>IF(IFERROR(HLOOKUP($B189,$F48:$FS48,1,FALSE),0)=0,0,1)*AY$62</f>
        <v>0</v>
      </c>
      <c r="AZ189" s="450">
        <f>IF(IFERROR(HLOOKUP($B189,$F49:$FS49,1,FALSE),0)=0,0,1)*AZ$62</f>
        <v>0</v>
      </c>
      <c r="BA189" s="450">
        <f>IF(IFERROR(HLOOKUP($B189,$F50:$FS50,1,FALSE),0)=0,0,1)*BA$62</f>
        <v>0</v>
      </c>
      <c r="BB189" s="450">
        <f>IF(IFERROR(HLOOKUP($B189,$F51:$FS51,1,FALSE),0)=0,0,1)*BB$62</f>
        <v>0</v>
      </c>
      <c r="BC189" s="450">
        <f>IF(IFERROR(HLOOKUP($B189,$F52:$FS52,1,FALSE),0)=0,0,1)*BC$62</f>
        <v>0</v>
      </c>
      <c r="BD189" s="450">
        <f>IF(IFERROR(HLOOKUP($B189,$F53:$FS53,1,FALSE),0)=0,0,1)*BD$62</f>
        <v>0</v>
      </c>
      <c r="BE189" s="450">
        <f>IF(IFERROR(HLOOKUP($B189,$F54:$FS54,1,FALSE),0)=0,0,1)*BE$62</f>
        <v>0</v>
      </c>
      <c r="BF189" s="450">
        <f>IF(IFERROR(HLOOKUP($B189,$F55:$FS55,1,FALSE),0)=0,0,1)*BF$62</f>
        <v>0</v>
      </c>
      <c r="BG189" s="450">
        <f>IF(IFERROR(HLOOKUP($B189,$F56:$FS56,1,FALSE),0)=0,0,1)*BG$62</f>
        <v>0</v>
      </c>
      <c r="BH189" s="450">
        <f>IF(IFERROR(HLOOKUP($B189,$F57:$FS57,1,FALSE),0)=0,0,1)*BH$62</f>
        <v>0</v>
      </c>
      <c r="BI189" s="450">
        <f>IF(IFERROR(HLOOKUP($B189,$F58:$FS58,1,FALSE),0)=0,0,1)*BI$62</f>
        <v>0</v>
      </c>
    </row>
    <row r="190" spans="1:61" ht="13">
      <c r="A190" s="609">
        <v>15</v>
      </c>
      <c r="B190" s="619" t="s">
        <v>765</v>
      </c>
      <c r="C190">
        <f t="shared" ca="1" si="0"/>
        <v>1.18</v>
      </c>
      <c r="D190">
        <f t="shared" si="1"/>
        <v>2</v>
      </c>
      <c r="E190" s="450">
        <f>IF(IFERROR(HLOOKUP($B190,$F2:$FS2,1,FALSE),0)=0,0,1)*E$62</f>
        <v>0</v>
      </c>
      <c r="F190" s="450">
        <f>IF(IFERROR(HLOOKUP($B190,$F3:$FS3,1,FALSE),0)=0,0,1)*F$62</f>
        <v>0.18</v>
      </c>
      <c r="G190" s="450">
        <f>IF(IFERROR(HLOOKUP($B190,$F4:$FS4,1,FALSE),0)=0,0,1)*G$62</f>
        <v>1</v>
      </c>
      <c r="H190" s="450">
        <f>IF(IFERROR(HLOOKUP($B190,$F5:$FS5,1,FALSE),0)=0,0,1)*H$62</f>
        <v>0</v>
      </c>
      <c r="I190" s="450">
        <f ca="1">IF(IFERROR(HLOOKUP($B190,$F6:$FS6,1,FALSE),0)=0,0,1)*I$62</f>
        <v>0</v>
      </c>
      <c r="J190" s="450">
        <f>IF(IFERROR(HLOOKUP($B190,$F7:$FS7,1,FALSE),0)=0,0,1)*J$62</f>
        <v>0</v>
      </c>
      <c r="K190" s="450">
        <f>IF(IFERROR(HLOOKUP($B190,$F8:$FS8,1,FALSE),0)=0,0,1)*K$62</f>
        <v>0</v>
      </c>
      <c r="L190" s="450">
        <f>IF(IFERROR(HLOOKUP($B190,$F9:$FS9,1,FALSE),0)=0,0,1)*L$62</f>
        <v>0</v>
      </c>
      <c r="M190" s="450">
        <f>IF(IFERROR(HLOOKUP($B190,$F10:$FS10,1,FALSE),0)=0,0,1)*M$62</f>
        <v>0</v>
      </c>
      <c r="N190" s="450">
        <f>IF(IFERROR(HLOOKUP($B190,$F11:$FS11,1,FALSE),0)=0,0,1)*N$62</f>
        <v>0</v>
      </c>
      <c r="O190" s="450">
        <f>IF(IFERROR(HLOOKUP($B190,$F12:$FS12,1,FALSE),0)=0,0,1)*O$62</f>
        <v>0</v>
      </c>
      <c r="P190" s="450">
        <f>IF(IFERROR(HLOOKUP($B190,$F13:$FS13,1,FALSE),0)=0,0,1)*P$62</f>
        <v>0</v>
      </c>
      <c r="Q190" s="450">
        <f>IF(IFERROR(HLOOKUP($B190,$F14:$FS14,1,FALSE),0)=0,0,1)*Q$62</f>
        <v>0</v>
      </c>
      <c r="R190" s="450">
        <f>IF(IFERROR(HLOOKUP($B190,$F15:$FS15,1,FALSE),0)=0,0,1)*R$62</f>
        <v>0</v>
      </c>
      <c r="S190" s="450">
        <f>IF(IFERROR(HLOOKUP($B190,$F16:$FS16,1,FALSE),0)=0,0,1)*S$62</f>
        <v>0</v>
      </c>
      <c r="T190" s="450">
        <f>IF(IFERROR(HLOOKUP($B190,$F17:$FS17,1,FALSE),0)=0,0,1)*T$62</f>
        <v>0</v>
      </c>
      <c r="U190" s="450">
        <f>IF(IFERROR(HLOOKUP($B190,$F18:$FS18,1,FALSE),0)=0,0,1)*U$62</f>
        <v>0</v>
      </c>
      <c r="V190" s="450">
        <f>IF(IFERROR(HLOOKUP($B190,$F19:$FS19,1,FALSE),0)=0,0,1)*V$62</f>
        <v>0</v>
      </c>
      <c r="W190" s="450">
        <f>IF(IFERROR(HLOOKUP($B190,$F20:$FS20,1,FALSE),0)=0,0,1)*W$62</f>
        <v>0</v>
      </c>
      <c r="X190" s="450">
        <f>IF(IFERROR(HLOOKUP($B190,$F21:$FS21,1,FALSE),0)=0,0,1)*X$62</f>
        <v>0</v>
      </c>
      <c r="Y190" s="450">
        <f>IF(IFERROR(HLOOKUP($B190,$F22:$FS22,1,FALSE),0)=0,0,1)*Y$62</f>
        <v>0</v>
      </c>
      <c r="Z190" s="450">
        <f>IF(IFERROR(HLOOKUP($B190,$F23:$FS23,1,FALSE),0)=0,0,1)*Z$62</f>
        <v>0</v>
      </c>
      <c r="AA190" s="450">
        <f>IF(IFERROR(HLOOKUP($B190,$F24:$FS24,1,FALSE),0)=0,0,1)*AA$62</f>
        <v>0</v>
      </c>
      <c r="AB190" s="450">
        <f>IF(IFERROR(HLOOKUP($B190,$F25:$FS25,1,FALSE),0)=0,0,1)*AB$62</f>
        <v>0</v>
      </c>
      <c r="AC190" s="450">
        <f>IF(IFERROR(HLOOKUP($B190,$F26:$FS26,1,FALSE),0)=0,0,1)*AC$62</f>
        <v>0</v>
      </c>
      <c r="AD190" s="450">
        <f>IF(IFERROR(HLOOKUP($B190,$F27:$FS27,1,FALSE),0)=0,0,1)*AD$62</f>
        <v>0</v>
      </c>
      <c r="AE190" s="450">
        <f>IF(IFERROR(HLOOKUP($B190,$F28:$FS28,1,FALSE),0)=0,0,1)*AE$62</f>
        <v>0</v>
      </c>
      <c r="AF190" s="450">
        <f>IF(IFERROR(HLOOKUP($B190,$F29:$FS29,1,FALSE),0)=0,0,1)*AF$62</f>
        <v>0</v>
      </c>
      <c r="AG190" s="450">
        <f>IF(IFERROR(HLOOKUP($B190,$F30:$FS30,1,FALSE),0)=0,0,1)*AG$62</f>
        <v>0</v>
      </c>
      <c r="AH190" s="450">
        <f>IF(IFERROR(HLOOKUP($B190,$F31:$FS31,1,FALSE),0)=0,0,1)*AH$62</f>
        <v>0</v>
      </c>
      <c r="AI190" s="450">
        <f>IF(IFERROR(HLOOKUP($B190,$F32:$FS32,1,FALSE),0)=0,0,1)*AI$62</f>
        <v>0</v>
      </c>
      <c r="AJ190" s="450">
        <f>IF(IFERROR(HLOOKUP($B190,$F33:$FS33,1,FALSE),0)=0,0,1)*AJ$62</f>
        <v>0</v>
      </c>
      <c r="AK190" s="450">
        <f>IF(IFERROR(HLOOKUP($B190,$F34:$FS34,1,FALSE),0)=0,0,1)*AK$62</f>
        <v>0</v>
      </c>
      <c r="AL190" s="450">
        <f>IF(IFERROR(HLOOKUP($B190,$F35:$FS35,1,FALSE),0)=0,0,1)*AL$62</f>
        <v>0</v>
      </c>
      <c r="AM190" s="450">
        <f>IF(IFERROR(HLOOKUP($B190,$F36:$FS36,1,FALSE),0)=0,0,1)*AM$62</f>
        <v>0</v>
      </c>
      <c r="AN190" s="450">
        <f>IF(IFERROR(HLOOKUP($B190,$F37:$FS37,1,FALSE),0)=0,0,1)*AN$62</f>
        <v>0</v>
      </c>
      <c r="AO190" s="450">
        <f>IF(IFERROR(HLOOKUP($B190,$F38:$FS38,1,FALSE),0)=0,0,1)*AO$62</f>
        <v>0</v>
      </c>
      <c r="AP190" s="450">
        <f>IF(IFERROR(HLOOKUP($B190,$F39:$FS39,1,FALSE),0)=0,0,1)*AP$62</f>
        <v>0</v>
      </c>
      <c r="AQ190" s="450">
        <f>IF(IFERROR(HLOOKUP($B190,$F40:$FS40,1,FALSE),0)=0,0,1)*AQ$62</f>
        <v>0</v>
      </c>
      <c r="AR190" s="450">
        <f>IF(IFERROR(HLOOKUP($B190,$F41:$FS41,1,FALSE),0)=0,0,1)*AR$62</f>
        <v>0</v>
      </c>
      <c r="AS190" s="450">
        <f>IF(IFERROR(HLOOKUP($B190,$F42:$FS42,1,FALSE),0)=0,0,1)*AS$62</f>
        <v>0</v>
      </c>
      <c r="AT190" s="450">
        <f>IF(IFERROR(HLOOKUP($B190,$F43:$FS43,1,FALSE),0)=0,0,1)*AT$62</f>
        <v>0</v>
      </c>
      <c r="AU190" s="450">
        <f>IF(IFERROR(HLOOKUP($B190,$F44:$FS44,1,FALSE),0)=0,0,1)*AU$62</f>
        <v>0</v>
      </c>
      <c r="AV190" s="450">
        <f>IF(IFERROR(HLOOKUP($B190,$F45:$FS45,1,FALSE),0)=0,0,1)*AV$62</f>
        <v>0</v>
      </c>
      <c r="AW190" s="450">
        <f>IF(IFERROR(HLOOKUP($B190,$F46:$FS46,1,FALSE),0)=0,0,1)*AW$62</f>
        <v>0</v>
      </c>
      <c r="AX190" s="450">
        <f>IF(IFERROR(HLOOKUP($B190,$F47:$FS47,1,FALSE),0)=0,0,1)*AX$62</f>
        <v>0</v>
      </c>
      <c r="AY190" s="450">
        <f>IF(IFERROR(HLOOKUP($B190,$F48:$FS48,1,FALSE),0)=0,0,1)*AY$62</f>
        <v>0</v>
      </c>
      <c r="AZ190" s="450">
        <f>IF(IFERROR(HLOOKUP($B190,$F49:$FS49,1,FALSE),0)=0,0,1)*AZ$62</f>
        <v>0</v>
      </c>
      <c r="BA190" s="450">
        <f>IF(IFERROR(HLOOKUP($B190,$F50:$FS50,1,FALSE),0)=0,0,1)*BA$62</f>
        <v>0</v>
      </c>
      <c r="BB190" s="450">
        <f>IF(IFERROR(HLOOKUP($B190,$F51:$FS51,1,FALSE),0)=0,0,1)*BB$62</f>
        <v>0</v>
      </c>
      <c r="BC190" s="450">
        <f>IF(IFERROR(HLOOKUP($B190,$F52:$FS52,1,FALSE),0)=0,0,1)*BC$62</f>
        <v>0</v>
      </c>
      <c r="BD190" s="450">
        <f>IF(IFERROR(HLOOKUP($B190,$F53:$FS53,1,FALSE),0)=0,0,1)*BD$62</f>
        <v>0</v>
      </c>
      <c r="BE190" s="450">
        <f>IF(IFERROR(HLOOKUP($B190,$F54:$FS54,1,FALSE),0)=0,0,1)*BE$62</f>
        <v>0</v>
      </c>
      <c r="BF190" s="450">
        <f>IF(IFERROR(HLOOKUP($B190,$F55:$FS55,1,FALSE),0)=0,0,1)*BF$62</f>
        <v>0</v>
      </c>
      <c r="BG190" s="450">
        <f>IF(IFERROR(HLOOKUP($B190,$F56:$FS56,1,FALSE),0)=0,0,1)*BG$62</f>
        <v>0</v>
      </c>
      <c r="BH190" s="450">
        <f>IF(IFERROR(HLOOKUP($B190,$F57:$FS57,1,FALSE),0)=0,0,1)*BH$62</f>
        <v>0</v>
      </c>
      <c r="BI190" s="450">
        <f>IF(IFERROR(HLOOKUP($B190,$F58:$FS58,1,FALSE),0)=0,0,1)*BI$62</f>
        <v>0</v>
      </c>
    </row>
    <row r="191" spans="1:61" ht="13">
      <c r="A191" s="609">
        <v>15</v>
      </c>
      <c r="B191" s="619" t="s">
        <v>766</v>
      </c>
      <c r="C191">
        <f t="shared" ca="1" si="0"/>
        <v>2.1799999999999997</v>
      </c>
      <c r="D191">
        <f t="shared" si="1"/>
        <v>3</v>
      </c>
      <c r="E191" s="450">
        <f>IF(IFERROR(HLOOKUP($B191,$F2:$FS2,1,FALSE),0)=0,0,1)*E$62</f>
        <v>0</v>
      </c>
      <c r="F191" s="450">
        <f>IF(IFERROR(HLOOKUP($B191,$F3:$FS3,1,FALSE),0)=0,0,1)*F$62</f>
        <v>0.18</v>
      </c>
      <c r="G191" s="450">
        <f>IF(IFERROR(HLOOKUP($B191,$F4:$FS4,1,FALSE),0)=0,0,1)*G$62</f>
        <v>1</v>
      </c>
      <c r="H191" s="450">
        <f>IF(IFERROR(HLOOKUP($B191,$F5:$FS5,1,FALSE),0)=0,0,1)*H$62</f>
        <v>0</v>
      </c>
      <c r="I191" s="450">
        <f ca="1">IF(IFERROR(HLOOKUP($B191,$F6:$FS6,1,FALSE),0)=0,0,1)*I$62</f>
        <v>0</v>
      </c>
      <c r="J191" s="450">
        <f>IF(IFERROR(HLOOKUP($B191,$F7:$FS7,1,FALSE),0)=0,0,1)*J$62</f>
        <v>0</v>
      </c>
      <c r="K191" s="450">
        <f>IF(IFERROR(HLOOKUP($B191,$F8:$FS8,1,FALSE),0)=0,0,1)*K$62</f>
        <v>0</v>
      </c>
      <c r="L191" s="450">
        <f>IF(IFERROR(HLOOKUP($B191,$F9:$FS9,1,FALSE),0)=0,0,1)*L$62</f>
        <v>0</v>
      </c>
      <c r="M191" s="450">
        <f>IF(IFERROR(HLOOKUP($B191,$F10:$FS10,1,FALSE),0)=0,0,1)*M$62</f>
        <v>0</v>
      </c>
      <c r="N191" s="450">
        <f>IF(IFERROR(HLOOKUP($B191,$F11:$FS11,1,FALSE),0)=0,0,1)*N$62</f>
        <v>0</v>
      </c>
      <c r="O191" s="450">
        <f>IF(IFERROR(HLOOKUP($B191,$F12:$FS12,1,FALSE),0)=0,0,1)*O$62</f>
        <v>0</v>
      </c>
      <c r="P191" s="450">
        <f>IF(IFERROR(HLOOKUP($B191,$F13:$FS13,1,FALSE),0)=0,0,1)*P$62</f>
        <v>0</v>
      </c>
      <c r="Q191" s="450">
        <f>IF(IFERROR(HLOOKUP($B191,$F14:$FS14,1,FALSE),0)=0,0,1)*Q$62</f>
        <v>0</v>
      </c>
      <c r="R191" s="450">
        <f>IF(IFERROR(HLOOKUP($B191,$F15:$FS15,1,FALSE),0)=0,0,1)*R$62</f>
        <v>0</v>
      </c>
      <c r="S191" s="450">
        <f>IF(IFERROR(HLOOKUP($B191,$F16:$FS16,1,FALSE),0)=0,0,1)*S$62</f>
        <v>0</v>
      </c>
      <c r="T191" s="450">
        <f>IF(IFERROR(HLOOKUP($B191,$F17:$FS17,1,FALSE),0)=0,0,1)*T$62</f>
        <v>0</v>
      </c>
      <c r="U191" s="450">
        <f>IF(IFERROR(HLOOKUP($B191,$F18:$FS18,1,FALSE),0)=0,0,1)*U$62</f>
        <v>0</v>
      </c>
      <c r="V191" s="450">
        <f>IF(IFERROR(HLOOKUP($B191,$F19:$FS19,1,FALSE),0)=0,0,1)*V$62</f>
        <v>0</v>
      </c>
      <c r="W191" s="450">
        <f>IF(IFERROR(HLOOKUP($B191,$F20:$FS20,1,FALSE),0)=0,0,1)*W$62</f>
        <v>0</v>
      </c>
      <c r="X191" s="450">
        <f>IF(IFERROR(HLOOKUP($B191,$F21:$FS21,1,FALSE),0)=0,0,1)*X$62</f>
        <v>0</v>
      </c>
      <c r="Y191" s="450">
        <f>IF(IFERROR(HLOOKUP($B191,$F22:$FS22,1,FALSE),0)=0,0,1)*Y$62</f>
        <v>0</v>
      </c>
      <c r="Z191" s="450">
        <f>IF(IFERROR(HLOOKUP($B191,$F23:$FS23,1,FALSE),0)=0,0,1)*Z$62</f>
        <v>0</v>
      </c>
      <c r="AA191" s="450">
        <f>IF(IFERROR(HLOOKUP($B191,$F24:$FS24,1,FALSE),0)=0,0,1)*AA$62</f>
        <v>0</v>
      </c>
      <c r="AB191" s="450">
        <f>IF(IFERROR(HLOOKUP($B191,$F25:$FS25,1,FALSE),0)=0,0,1)*AB$62</f>
        <v>0</v>
      </c>
      <c r="AC191" s="450">
        <f>IF(IFERROR(HLOOKUP($B191,$F26:$FS26,1,FALSE),0)=0,0,1)*AC$62</f>
        <v>0</v>
      </c>
      <c r="AD191" s="450">
        <f>IF(IFERROR(HLOOKUP($B191,$F27:$FS27,1,FALSE),0)=0,0,1)*AD$62</f>
        <v>0</v>
      </c>
      <c r="AE191" s="450">
        <f>IF(IFERROR(HLOOKUP($B191,$F28:$FS28,1,FALSE),0)=0,0,1)*AE$62</f>
        <v>0</v>
      </c>
      <c r="AF191" s="450">
        <f>IF(IFERROR(HLOOKUP($B191,$F29:$FS29,1,FALSE),0)=0,0,1)*AF$62</f>
        <v>0</v>
      </c>
      <c r="AG191" s="450">
        <f>IF(IFERROR(HLOOKUP($B191,$F30:$FS30,1,FALSE),0)=0,0,1)*AG$62</f>
        <v>1</v>
      </c>
      <c r="AH191" s="450">
        <f>IF(IFERROR(HLOOKUP($B191,$F31:$FS31,1,FALSE),0)=0,0,1)*AH$62</f>
        <v>0</v>
      </c>
      <c r="AI191" s="450">
        <f>IF(IFERROR(HLOOKUP($B191,$F32:$FS32,1,FALSE),0)=0,0,1)*AI$62</f>
        <v>0</v>
      </c>
      <c r="AJ191" s="450">
        <f>IF(IFERROR(HLOOKUP($B191,$F33:$FS33,1,FALSE),0)=0,0,1)*AJ$62</f>
        <v>0</v>
      </c>
      <c r="AK191" s="450">
        <f>IF(IFERROR(HLOOKUP($B191,$F34:$FS34,1,FALSE),0)=0,0,1)*AK$62</f>
        <v>0</v>
      </c>
      <c r="AL191" s="450">
        <f>IF(IFERROR(HLOOKUP($B191,$F35:$FS35,1,FALSE),0)=0,0,1)*AL$62</f>
        <v>0</v>
      </c>
      <c r="AM191" s="450">
        <f>IF(IFERROR(HLOOKUP($B191,$F36:$FS36,1,FALSE),0)=0,0,1)*AM$62</f>
        <v>0</v>
      </c>
      <c r="AN191" s="450">
        <f>IF(IFERROR(HLOOKUP($B191,$F37:$FS37,1,FALSE),0)=0,0,1)*AN$62</f>
        <v>0</v>
      </c>
      <c r="AO191" s="450">
        <f>IF(IFERROR(HLOOKUP($B191,$F38:$FS38,1,FALSE),0)=0,0,1)*AO$62</f>
        <v>0</v>
      </c>
      <c r="AP191" s="450">
        <f>IF(IFERROR(HLOOKUP($B191,$F39:$FS39,1,FALSE),0)=0,0,1)*AP$62</f>
        <v>0</v>
      </c>
      <c r="AQ191" s="450">
        <f>IF(IFERROR(HLOOKUP($B191,$F40:$FS40,1,FALSE),0)=0,0,1)*AQ$62</f>
        <v>0</v>
      </c>
      <c r="AR191" s="450">
        <f>IF(IFERROR(HLOOKUP($B191,$F41:$FS41,1,FALSE),0)=0,0,1)*AR$62</f>
        <v>0</v>
      </c>
      <c r="AS191" s="450">
        <f>IF(IFERROR(HLOOKUP($B191,$F42:$FS42,1,FALSE),0)=0,0,1)*AS$62</f>
        <v>0</v>
      </c>
      <c r="AT191" s="450">
        <f>IF(IFERROR(HLOOKUP($B191,$F43:$FS43,1,FALSE),0)=0,0,1)*AT$62</f>
        <v>0</v>
      </c>
      <c r="AU191" s="450">
        <f>IF(IFERROR(HLOOKUP($B191,$F44:$FS44,1,FALSE),0)=0,0,1)*AU$62</f>
        <v>0</v>
      </c>
      <c r="AV191" s="450">
        <f>IF(IFERROR(HLOOKUP($B191,$F45:$FS45,1,FALSE),0)=0,0,1)*AV$62</f>
        <v>0</v>
      </c>
      <c r="AW191" s="450">
        <f>IF(IFERROR(HLOOKUP($B191,$F46:$FS46,1,FALSE),0)=0,0,1)*AW$62</f>
        <v>0</v>
      </c>
      <c r="AX191" s="450">
        <f>IF(IFERROR(HLOOKUP($B191,$F47:$FS47,1,FALSE),0)=0,0,1)*AX$62</f>
        <v>0</v>
      </c>
      <c r="AY191" s="450">
        <f>IF(IFERROR(HLOOKUP($B191,$F48:$FS48,1,FALSE),0)=0,0,1)*AY$62</f>
        <v>0</v>
      </c>
      <c r="AZ191" s="450">
        <f>IF(IFERROR(HLOOKUP($B191,$F49:$FS49,1,FALSE),0)=0,0,1)*AZ$62</f>
        <v>0</v>
      </c>
      <c r="BA191" s="450">
        <f>IF(IFERROR(HLOOKUP($B191,$F50:$FS50,1,FALSE),0)=0,0,1)*BA$62</f>
        <v>0</v>
      </c>
      <c r="BB191" s="450">
        <f>IF(IFERROR(HLOOKUP($B191,$F51:$FS51,1,FALSE),0)=0,0,1)*BB$62</f>
        <v>0</v>
      </c>
      <c r="BC191" s="450">
        <f>IF(IFERROR(HLOOKUP($B191,$F52:$FS52,1,FALSE),0)=0,0,1)*BC$62</f>
        <v>0</v>
      </c>
      <c r="BD191" s="450">
        <f>IF(IFERROR(HLOOKUP($B191,$F53:$FS53,1,FALSE),0)=0,0,1)*BD$62</f>
        <v>0</v>
      </c>
      <c r="BE191" s="450">
        <f>IF(IFERROR(HLOOKUP($B191,$F54:$FS54,1,FALSE),0)=0,0,1)*BE$62</f>
        <v>0</v>
      </c>
      <c r="BF191" s="450">
        <f>IF(IFERROR(HLOOKUP($B191,$F55:$FS55,1,FALSE),0)=0,0,1)*BF$62</f>
        <v>0</v>
      </c>
      <c r="BG191" s="450">
        <f>IF(IFERROR(HLOOKUP($B191,$F56:$FS56,1,FALSE),0)=0,0,1)*BG$62</f>
        <v>0</v>
      </c>
      <c r="BH191" s="450">
        <f>IF(IFERROR(HLOOKUP($B191,$F57:$FS57,1,FALSE),0)=0,0,1)*BH$62</f>
        <v>0</v>
      </c>
      <c r="BI191" s="450">
        <f>IF(IFERROR(HLOOKUP($B191,$F58:$FS58,1,FALSE),0)=0,0,1)*BI$62</f>
        <v>0</v>
      </c>
    </row>
    <row r="192" spans="1:61" ht="13">
      <c r="A192" s="609">
        <v>15</v>
      </c>
      <c r="B192" s="619" t="s">
        <v>767</v>
      </c>
      <c r="C192">
        <f t="shared" ca="1" si="0"/>
        <v>1.18</v>
      </c>
      <c r="D192">
        <f t="shared" si="1"/>
        <v>2</v>
      </c>
      <c r="E192" s="450">
        <f>IF(IFERROR(HLOOKUP($B192,$F2:$FS2,1,FALSE),0)=0,0,1)*E$62</f>
        <v>0</v>
      </c>
      <c r="F192" s="450">
        <f>IF(IFERROR(HLOOKUP($B192,$F3:$FS3,1,FALSE),0)=0,0,1)*F$62</f>
        <v>0.18</v>
      </c>
      <c r="G192" s="450">
        <f>IF(IFERROR(HLOOKUP($B192,$F4:$FS4,1,FALSE),0)=0,0,1)*G$62</f>
        <v>1</v>
      </c>
      <c r="H192" s="450">
        <f>IF(IFERROR(HLOOKUP($B192,$F5:$FS5,1,FALSE),0)=0,0,1)*H$62</f>
        <v>0</v>
      </c>
      <c r="I192" s="450">
        <f ca="1">IF(IFERROR(HLOOKUP($B192,$F6:$FS6,1,FALSE),0)=0,0,1)*I$62</f>
        <v>0</v>
      </c>
      <c r="J192" s="450">
        <f>IF(IFERROR(HLOOKUP($B192,$F7:$FS7,1,FALSE),0)=0,0,1)*J$62</f>
        <v>0</v>
      </c>
      <c r="K192" s="450">
        <f>IF(IFERROR(HLOOKUP($B192,$F8:$FS8,1,FALSE),0)=0,0,1)*K$62</f>
        <v>0</v>
      </c>
      <c r="L192" s="450">
        <f>IF(IFERROR(HLOOKUP($B192,$F9:$FS9,1,FALSE),0)=0,0,1)*L$62</f>
        <v>0</v>
      </c>
      <c r="M192" s="450">
        <f>IF(IFERROR(HLOOKUP($B192,$F10:$FS10,1,FALSE),0)=0,0,1)*M$62</f>
        <v>0</v>
      </c>
      <c r="N192" s="450">
        <f>IF(IFERROR(HLOOKUP($B192,$F11:$FS11,1,FALSE),0)=0,0,1)*N$62</f>
        <v>0</v>
      </c>
      <c r="O192" s="450">
        <f>IF(IFERROR(HLOOKUP($B192,$F12:$FS12,1,FALSE),0)=0,0,1)*O$62</f>
        <v>0</v>
      </c>
      <c r="P192" s="450">
        <f>IF(IFERROR(HLOOKUP($B192,$F13:$FS13,1,FALSE),0)=0,0,1)*P$62</f>
        <v>0</v>
      </c>
      <c r="Q192" s="450">
        <f>IF(IFERROR(HLOOKUP($B192,$F14:$FS14,1,FALSE),0)=0,0,1)*Q$62</f>
        <v>0</v>
      </c>
      <c r="R192" s="450">
        <f>IF(IFERROR(HLOOKUP($B192,$F15:$FS15,1,FALSE),0)=0,0,1)*R$62</f>
        <v>0</v>
      </c>
      <c r="S192" s="450">
        <f>IF(IFERROR(HLOOKUP($B192,$F16:$FS16,1,FALSE),0)=0,0,1)*S$62</f>
        <v>0</v>
      </c>
      <c r="T192" s="450">
        <f>IF(IFERROR(HLOOKUP($B192,$F17:$FS17,1,FALSE),0)=0,0,1)*T$62</f>
        <v>0</v>
      </c>
      <c r="U192" s="450">
        <f>IF(IFERROR(HLOOKUP($B192,$F18:$FS18,1,FALSE),0)=0,0,1)*U$62</f>
        <v>0</v>
      </c>
      <c r="V192" s="450">
        <f>IF(IFERROR(HLOOKUP($B192,$F19:$FS19,1,FALSE),0)=0,0,1)*V$62</f>
        <v>0</v>
      </c>
      <c r="W192" s="450">
        <f>IF(IFERROR(HLOOKUP($B192,$F20:$FS20,1,FALSE),0)=0,0,1)*W$62</f>
        <v>0</v>
      </c>
      <c r="X192" s="450">
        <f>IF(IFERROR(HLOOKUP($B192,$F21:$FS21,1,FALSE),0)=0,0,1)*X$62</f>
        <v>0</v>
      </c>
      <c r="Y192" s="450">
        <f>IF(IFERROR(HLOOKUP($B192,$F22:$FS22,1,FALSE),0)=0,0,1)*Y$62</f>
        <v>0</v>
      </c>
      <c r="Z192" s="450">
        <f>IF(IFERROR(HLOOKUP($B192,$F23:$FS23,1,FALSE),0)=0,0,1)*Z$62</f>
        <v>0</v>
      </c>
      <c r="AA192" s="450">
        <f>IF(IFERROR(HLOOKUP($B192,$F24:$FS24,1,FALSE),0)=0,0,1)*AA$62</f>
        <v>0</v>
      </c>
      <c r="AB192" s="450">
        <f>IF(IFERROR(HLOOKUP($B192,$F25:$FS25,1,FALSE),0)=0,0,1)*AB$62</f>
        <v>0</v>
      </c>
      <c r="AC192" s="450">
        <f>IF(IFERROR(HLOOKUP($B192,$F26:$FS26,1,FALSE),0)=0,0,1)*AC$62</f>
        <v>0</v>
      </c>
      <c r="AD192" s="450">
        <f>IF(IFERROR(HLOOKUP($B192,$F27:$FS27,1,FALSE),0)=0,0,1)*AD$62</f>
        <v>0</v>
      </c>
      <c r="AE192" s="450">
        <f>IF(IFERROR(HLOOKUP($B192,$F28:$FS28,1,FALSE),0)=0,0,1)*AE$62</f>
        <v>0</v>
      </c>
      <c r="AF192" s="450">
        <f>IF(IFERROR(HLOOKUP($B192,$F29:$FS29,1,FALSE),0)=0,0,1)*AF$62</f>
        <v>0</v>
      </c>
      <c r="AG192" s="450">
        <f>IF(IFERROR(HLOOKUP($B192,$F30:$FS30,1,FALSE),0)=0,0,1)*AG$62</f>
        <v>0</v>
      </c>
      <c r="AH192" s="450">
        <f>IF(IFERROR(HLOOKUP($B192,$F31:$FS31,1,FALSE),0)=0,0,1)*AH$62</f>
        <v>0</v>
      </c>
      <c r="AI192" s="450">
        <f>IF(IFERROR(HLOOKUP($B192,$F32:$FS32,1,FALSE),0)=0,0,1)*AI$62</f>
        <v>0</v>
      </c>
      <c r="AJ192" s="450">
        <f>IF(IFERROR(HLOOKUP($B192,$F33:$FS33,1,FALSE),0)=0,0,1)*AJ$62</f>
        <v>0</v>
      </c>
      <c r="AK192" s="450">
        <f>IF(IFERROR(HLOOKUP($B192,$F34:$FS34,1,FALSE),0)=0,0,1)*AK$62</f>
        <v>0</v>
      </c>
      <c r="AL192" s="450">
        <f>IF(IFERROR(HLOOKUP($B192,$F35:$FS35,1,FALSE),0)=0,0,1)*AL$62</f>
        <v>0</v>
      </c>
      <c r="AM192" s="450">
        <f>IF(IFERROR(HLOOKUP($B192,$F36:$FS36,1,FALSE),0)=0,0,1)*AM$62</f>
        <v>0</v>
      </c>
      <c r="AN192" s="450">
        <f>IF(IFERROR(HLOOKUP($B192,$F37:$FS37,1,FALSE),0)=0,0,1)*AN$62</f>
        <v>0</v>
      </c>
      <c r="AO192" s="450">
        <f>IF(IFERROR(HLOOKUP($B192,$F38:$FS38,1,FALSE),0)=0,0,1)*AO$62</f>
        <v>0</v>
      </c>
      <c r="AP192" s="450">
        <f>IF(IFERROR(HLOOKUP($B192,$F39:$FS39,1,FALSE),0)=0,0,1)*AP$62</f>
        <v>0</v>
      </c>
      <c r="AQ192" s="450">
        <f>IF(IFERROR(HLOOKUP($B192,$F40:$FS40,1,FALSE),0)=0,0,1)*AQ$62</f>
        <v>0</v>
      </c>
      <c r="AR192" s="450">
        <f>IF(IFERROR(HLOOKUP($B192,$F41:$FS41,1,FALSE),0)=0,0,1)*AR$62</f>
        <v>0</v>
      </c>
      <c r="AS192" s="450">
        <f>IF(IFERROR(HLOOKUP($B192,$F42:$FS42,1,FALSE),0)=0,0,1)*AS$62</f>
        <v>0</v>
      </c>
      <c r="AT192" s="450">
        <f>IF(IFERROR(HLOOKUP($B192,$F43:$FS43,1,FALSE),0)=0,0,1)*AT$62</f>
        <v>0</v>
      </c>
      <c r="AU192" s="450">
        <f>IF(IFERROR(HLOOKUP($B192,$F44:$FS44,1,FALSE),0)=0,0,1)*AU$62</f>
        <v>0</v>
      </c>
      <c r="AV192" s="450">
        <f>IF(IFERROR(HLOOKUP($B192,$F45:$FS45,1,FALSE),0)=0,0,1)*AV$62</f>
        <v>0</v>
      </c>
      <c r="AW192" s="450">
        <f>IF(IFERROR(HLOOKUP($B192,$F46:$FS46,1,FALSE),0)=0,0,1)*AW$62</f>
        <v>0</v>
      </c>
      <c r="AX192" s="450">
        <f>IF(IFERROR(HLOOKUP($B192,$F47:$FS47,1,FALSE),0)=0,0,1)*AX$62</f>
        <v>0</v>
      </c>
      <c r="AY192" s="450">
        <f>IF(IFERROR(HLOOKUP($B192,$F48:$FS48,1,FALSE),0)=0,0,1)*AY$62</f>
        <v>0</v>
      </c>
      <c r="AZ192" s="450">
        <f>IF(IFERROR(HLOOKUP($B192,$F49:$FS49,1,FALSE),0)=0,0,1)*AZ$62</f>
        <v>0</v>
      </c>
      <c r="BA192" s="450">
        <f>IF(IFERROR(HLOOKUP($B192,$F50:$FS50,1,FALSE),0)=0,0,1)*BA$62</f>
        <v>0</v>
      </c>
      <c r="BB192" s="450">
        <f>IF(IFERROR(HLOOKUP($B192,$F51:$FS51,1,FALSE),0)=0,0,1)*BB$62</f>
        <v>0</v>
      </c>
      <c r="BC192" s="450">
        <f>IF(IFERROR(HLOOKUP($B192,$F52:$FS52,1,FALSE),0)=0,0,1)*BC$62</f>
        <v>0</v>
      </c>
      <c r="BD192" s="450">
        <f>IF(IFERROR(HLOOKUP($B192,$F53:$FS53,1,FALSE),0)=0,0,1)*BD$62</f>
        <v>0</v>
      </c>
      <c r="BE192" s="450">
        <f>IF(IFERROR(HLOOKUP($B192,$F54:$FS54,1,FALSE),0)=0,0,1)*BE$62</f>
        <v>0</v>
      </c>
      <c r="BF192" s="450">
        <f>IF(IFERROR(HLOOKUP($B192,$F55:$FS55,1,FALSE),0)=0,0,1)*BF$62</f>
        <v>0</v>
      </c>
      <c r="BG192" s="450">
        <f>IF(IFERROR(HLOOKUP($B192,$F56:$FS56,1,FALSE),0)=0,0,1)*BG$62</f>
        <v>0</v>
      </c>
      <c r="BH192" s="450">
        <f>IF(IFERROR(HLOOKUP($B192,$F57:$FS57,1,FALSE),0)=0,0,1)*BH$62</f>
        <v>0</v>
      </c>
      <c r="BI192" s="450">
        <f>IF(IFERROR(HLOOKUP($B192,$F58:$FS58,1,FALSE),0)=0,0,1)*BI$62</f>
        <v>0</v>
      </c>
    </row>
    <row r="193" spans="1:61" ht="13">
      <c r="A193" s="609">
        <v>15</v>
      </c>
      <c r="B193" s="619" t="s">
        <v>768</v>
      </c>
      <c r="C193">
        <f t="shared" ca="1" si="0"/>
        <v>2.1799999999999997</v>
      </c>
      <c r="D193">
        <f t="shared" si="1"/>
        <v>3</v>
      </c>
      <c r="E193" s="450">
        <f>IF(IFERROR(HLOOKUP($B193,$F2:$FS2,1,FALSE),0)=0,0,1)*E$62</f>
        <v>0</v>
      </c>
      <c r="F193" s="450">
        <f>IF(IFERROR(HLOOKUP($B193,$F3:$FS3,1,FALSE),0)=0,0,1)*F$62</f>
        <v>0.18</v>
      </c>
      <c r="G193" s="450">
        <f>IF(IFERROR(HLOOKUP($B193,$F4:$FS4,1,FALSE),0)=0,0,1)*G$62</f>
        <v>1</v>
      </c>
      <c r="H193" s="450">
        <f>IF(IFERROR(HLOOKUP($B193,$F5:$FS5,1,FALSE),0)=0,0,1)*H$62</f>
        <v>0</v>
      </c>
      <c r="I193" s="450">
        <f ca="1">IF(IFERROR(HLOOKUP($B193,$F6:$FS6,1,FALSE),0)=0,0,1)*I$62</f>
        <v>0</v>
      </c>
      <c r="J193" s="450">
        <f>IF(IFERROR(HLOOKUP($B193,$F7:$FS7,1,FALSE),0)=0,0,1)*J$62</f>
        <v>0</v>
      </c>
      <c r="K193" s="450">
        <f>IF(IFERROR(HLOOKUP($B193,$F8:$FS8,1,FALSE),0)=0,0,1)*K$62</f>
        <v>0</v>
      </c>
      <c r="L193" s="450">
        <f>IF(IFERROR(HLOOKUP($B193,$F9:$FS9,1,FALSE),0)=0,0,1)*L$62</f>
        <v>0</v>
      </c>
      <c r="M193" s="450">
        <f>IF(IFERROR(HLOOKUP($B193,$F10:$FS10,1,FALSE),0)=0,0,1)*M$62</f>
        <v>0</v>
      </c>
      <c r="N193" s="450">
        <f>IF(IFERROR(HLOOKUP($B193,$F11:$FS11,1,FALSE),0)=0,0,1)*N$62</f>
        <v>0</v>
      </c>
      <c r="O193" s="450">
        <f>IF(IFERROR(HLOOKUP($B193,$F12:$FS12,1,FALSE),0)=0,0,1)*O$62</f>
        <v>0</v>
      </c>
      <c r="P193" s="450">
        <f>IF(IFERROR(HLOOKUP($B193,$F13:$FS13,1,FALSE),0)=0,0,1)*P$62</f>
        <v>0</v>
      </c>
      <c r="Q193" s="450">
        <f>IF(IFERROR(HLOOKUP($B193,$F14:$FS14,1,FALSE),0)=0,0,1)*Q$62</f>
        <v>0</v>
      </c>
      <c r="R193" s="450">
        <f>IF(IFERROR(HLOOKUP($B193,$F15:$FS15,1,FALSE),0)=0,0,1)*R$62</f>
        <v>0</v>
      </c>
      <c r="S193" s="450">
        <f>IF(IFERROR(HLOOKUP($B193,$F16:$FS16,1,FALSE),0)=0,0,1)*S$62</f>
        <v>0</v>
      </c>
      <c r="T193" s="450">
        <f>IF(IFERROR(HLOOKUP($B193,$F17:$FS17,1,FALSE),0)=0,0,1)*T$62</f>
        <v>0</v>
      </c>
      <c r="U193" s="450">
        <f>IF(IFERROR(HLOOKUP($B193,$F18:$FS18,1,FALSE),0)=0,0,1)*U$62</f>
        <v>0</v>
      </c>
      <c r="V193" s="450">
        <f>IF(IFERROR(HLOOKUP($B193,$F19:$FS19,1,FALSE),0)=0,0,1)*V$62</f>
        <v>0</v>
      </c>
      <c r="W193" s="450">
        <f>IF(IFERROR(HLOOKUP($B193,$F20:$FS20,1,FALSE),0)=0,0,1)*W$62</f>
        <v>0</v>
      </c>
      <c r="X193" s="450">
        <f>IF(IFERROR(HLOOKUP($B193,$F21:$FS21,1,FALSE),0)=0,0,1)*X$62</f>
        <v>0</v>
      </c>
      <c r="Y193" s="450">
        <f>IF(IFERROR(HLOOKUP($B193,$F22:$FS22,1,FALSE),0)=0,0,1)*Y$62</f>
        <v>0</v>
      </c>
      <c r="Z193" s="450">
        <f>IF(IFERROR(HLOOKUP($B193,$F23:$FS23,1,FALSE),0)=0,0,1)*Z$62</f>
        <v>0</v>
      </c>
      <c r="AA193" s="450">
        <f>IF(IFERROR(HLOOKUP($B193,$F24:$FS24,1,FALSE),0)=0,0,1)*AA$62</f>
        <v>0</v>
      </c>
      <c r="AB193" s="450">
        <f>IF(IFERROR(HLOOKUP($B193,$F25:$FS25,1,FALSE),0)=0,0,1)*AB$62</f>
        <v>0</v>
      </c>
      <c r="AC193" s="450">
        <f>IF(IFERROR(HLOOKUP($B193,$F26:$FS26,1,FALSE),0)=0,0,1)*AC$62</f>
        <v>0</v>
      </c>
      <c r="AD193" s="450">
        <f>IF(IFERROR(HLOOKUP($B193,$F27:$FS27,1,FALSE),0)=0,0,1)*AD$62</f>
        <v>0</v>
      </c>
      <c r="AE193" s="450">
        <f>IF(IFERROR(HLOOKUP($B193,$F28:$FS28,1,FALSE),0)=0,0,1)*AE$62</f>
        <v>0</v>
      </c>
      <c r="AF193" s="450">
        <f>IF(IFERROR(HLOOKUP($B193,$F29:$FS29,1,FALSE),0)=0,0,1)*AF$62</f>
        <v>0</v>
      </c>
      <c r="AG193" s="450">
        <f>IF(IFERROR(HLOOKUP($B193,$F30:$FS30,1,FALSE),0)=0,0,1)*AG$62</f>
        <v>1</v>
      </c>
      <c r="AH193" s="450">
        <f>IF(IFERROR(HLOOKUP($B193,$F31:$FS31,1,FALSE),0)=0,0,1)*AH$62</f>
        <v>0</v>
      </c>
      <c r="AI193" s="450">
        <f>IF(IFERROR(HLOOKUP($B193,$F32:$FS32,1,FALSE),0)=0,0,1)*AI$62</f>
        <v>0</v>
      </c>
      <c r="AJ193" s="450">
        <f>IF(IFERROR(HLOOKUP($B193,$F33:$FS33,1,FALSE),0)=0,0,1)*AJ$62</f>
        <v>0</v>
      </c>
      <c r="AK193" s="450">
        <f>IF(IFERROR(HLOOKUP($B193,$F34:$FS34,1,FALSE),0)=0,0,1)*AK$62</f>
        <v>0</v>
      </c>
      <c r="AL193" s="450">
        <f>IF(IFERROR(HLOOKUP($B193,$F35:$FS35,1,FALSE),0)=0,0,1)*AL$62</f>
        <v>0</v>
      </c>
      <c r="AM193" s="450">
        <f>IF(IFERROR(HLOOKUP($B193,$F36:$FS36,1,FALSE),0)=0,0,1)*AM$62</f>
        <v>0</v>
      </c>
      <c r="AN193" s="450">
        <f>IF(IFERROR(HLOOKUP($B193,$F37:$FS37,1,FALSE),0)=0,0,1)*AN$62</f>
        <v>0</v>
      </c>
      <c r="AO193" s="450">
        <f>IF(IFERROR(HLOOKUP($B193,$F38:$FS38,1,FALSE),0)=0,0,1)*AO$62</f>
        <v>0</v>
      </c>
      <c r="AP193" s="450">
        <f>IF(IFERROR(HLOOKUP($B193,$F39:$FS39,1,FALSE),0)=0,0,1)*AP$62</f>
        <v>0</v>
      </c>
      <c r="AQ193" s="450">
        <f>IF(IFERROR(HLOOKUP($B193,$F40:$FS40,1,FALSE),0)=0,0,1)*AQ$62</f>
        <v>0</v>
      </c>
      <c r="AR193" s="450">
        <f>IF(IFERROR(HLOOKUP($B193,$F41:$FS41,1,FALSE),0)=0,0,1)*AR$62</f>
        <v>0</v>
      </c>
      <c r="AS193" s="450">
        <f>IF(IFERROR(HLOOKUP($B193,$F42:$FS42,1,FALSE),0)=0,0,1)*AS$62</f>
        <v>0</v>
      </c>
      <c r="AT193" s="450">
        <f>IF(IFERROR(HLOOKUP($B193,$F43:$FS43,1,FALSE),0)=0,0,1)*AT$62</f>
        <v>0</v>
      </c>
      <c r="AU193" s="450">
        <f>IF(IFERROR(HLOOKUP($B193,$F44:$FS44,1,FALSE),0)=0,0,1)*AU$62</f>
        <v>0</v>
      </c>
      <c r="AV193" s="450">
        <f>IF(IFERROR(HLOOKUP($B193,$F45:$FS45,1,FALSE),0)=0,0,1)*AV$62</f>
        <v>0</v>
      </c>
      <c r="AW193" s="450">
        <f>IF(IFERROR(HLOOKUP($B193,$F46:$FS46,1,FALSE),0)=0,0,1)*AW$62</f>
        <v>0</v>
      </c>
      <c r="AX193" s="450">
        <f>IF(IFERROR(HLOOKUP($B193,$F47:$FS47,1,FALSE),0)=0,0,1)*AX$62</f>
        <v>0</v>
      </c>
      <c r="AY193" s="450">
        <f>IF(IFERROR(HLOOKUP($B193,$F48:$FS48,1,FALSE),0)=0,0,1)*AY$62</f>
        <v>0</v>
      </c>
      <c r="AZ193" s="450">
        <f>IF(IFERROR(HLOOKUP($B193,$F49:$FS49,1,FALSE),0)=0,0,1)*AZ$62</f>
        <v>0</v>
      </c>
      <c r="BA193" s="450">
        <f>IF(IFERROR(HLOOKUP($B193,$F50:$FS50,1,FALSE),0)=0,0,1)*BA$62</f>
        <v>0</v>
      </c>
      <c r="BB193" s="450">
        <f>IF(IFERROR(HLOOKUP($B193,$F51:$FS51,1,FALSE),0)=0,0,1)*BB$62</f>
        <v>0</v>
      </c>
      <c r="BC193" s="450">
        <f>IF(IFERROR(HLOOKUP($B193,$F52:$FS52,1,FALSE),0)=0,0,1)*BC$62</f>
        <v>0</v>
      </c>
      <c r="BD193" s="450">
        <f>IF(IFERROR(HLOOKUP($B193,$F53:$FS53,1,FALSE),0)=0,0,1)*BD$62</f>
        <v>0</v>
      </c>
      <c r="BE193" s="450">
        <f>IF(IFERROR(HLOOKUP($B193,$F54:$FS54,1,FALSE),0)=0,0,1)*BE$62</f>
        <v>0</v>
      </c>
      <c r="BF193" s="450">
        <f>IF(IFERROR(HLOOKUP($B193,$F55:$FS55,1,FALSE),0)=0,0,1)*BF$62</f>
        <v>0</v>
      </c>
      <c r="BG193" s="450">
        <f>IF(IFERROR(HLOOKUP($B193,$F56:$FS56,1,FALSE),0)=0,0,1)*BG$62</f>
        <v>0</v>
      </c>
      <c r="BH193" s="450">
        <f>IF(IFERROR(HLOOKUP($B193,$F57:$FS57,1,FALSE),0)=0,0,1)*BH$62</f>
        <v>0</v>
      </c>
      <c r="BI193" s="450">
        <f>IF(IFERROR(HLOOKUP($B193,$F58:$FS58,1,FALSE),0)=0,0,1)*BI$62</f>
        <v>0</v>
      </c>
    </row>
    <row r="194" spans="1:61" ht="13">
      <c r="A194" s="609">
        <v>15</v>
      </c>
      <c r="B194" s="619" t="s">
        <v>769</v>
      </c>
      <c r="C194">
        <f t="shared" ca="1" si="0"/>
        <v>2.1799999999999997</v>
      </c>
      <c r="D194">
        <f t="shared" si="1"/>
        <v>3</v>
      </c>
      <c r="E194" s="450">
        <f>IF(IFERROR(HLOOKUP($B194,$F2:$FS2,1,FALSE),0)=0,0,1)*E$62</f>
        <v>0</v>
      </c>
      <c r="F194" s="450">
        <f>IF(IFERROR(HLOOKUP($B194,$F3:$FS3,1,FALSE),0)=0,0,1)*F$62</f>
        <v>0.18</v>
      </c>
      <c r="G194" s="450">
        <f>IF(IFERROR(HLOOKUP($B194,$F4:$FS4,1,FALSE),0)=0,0,1)*G$62</f>
        <v>1</v>
      </c>
      <c r="H194" s="450">
        <f>IF(IFERROR(HLOOKUP($B194,$F5:$FS5,1,FALSE),0)=0,0,1)*H$62</f>
        <v>0</v>
      </c>
      <c r="I194" s="450">
        <f ca="1">IF(IFERROR(HLOOKUP($B194,$F6:$FS6,1,FALSE),0)=0,0,1)*I$62</f>
        <v>0</v>
      </c>
      <c r="J194" s="450">
        <f>IF(IFERROR(HLOOKUP($B194,$F7:$FS7,1,FALSE),0)=0,0,1)*J$62</f>
        <v>0</v>
      </c>
      <c r="K194" s="450">
        <f>IF(IFERROR(HLOOKUP($B194,$F8:$FS8,1,FALSE),0)=0,0,1)*K$62</f>
        <v>0</v>
      </c>
      <c r="L194" s="450">
        <f>IF(IFERROR(HLOOKUP($B194,$F9:$FS9,1,FALSE),0)=0,0,1)*L$62</f>
        <v>0</v>
      </c>
      <c r="M194" s="450">
        <f>IF(IFERROR(HLOOKUP($B194,$F10:$FS10,1,FALSE),0)=0,0,1)*M$62</f>
        <v>0</v>
      </c>
      <c r="N194" s="450">
        <f>IF(IFERROR(HLOOKUP($B194,$F11:$FS11,1,FALSE),0)=0,0,1)*N$62</f>
        <v>0</v>
      </c>
      <c r="O194" s="450">
        <f>IF(IFERROR(HLOOKUP($B194,$F12:$FS12,1,FALSE),0)=0,0,1)*O$62</f>
        <v>0</v>
      </c>
      <c r="P194" s="450">
        <f>IF(IFERROR(HLOOKUP($B194,$F13:$FS13,1,FALSE),0)=0,0,1)*P$62</f>
        <v>0</v>
      </c>
      <c r="Q194" s="450">
        <f>IF(IFERROR(HLOOKUP($B194,$F14:$FS14,1,FALSE),0)=0,0,1)*Q$62</f>
        <v>0</v>
      </c>
      <c r="R194" s="450">
        <f>IF(IFERROR(HLOOKUP($B194,$F15:$FS15,1,FALSE),0)=0,0,1)*R$62</f>
        <v>0</v>
      </c>
      <c r="S194" s="450">
        <f>IF(IFERROR(HLOOKUP($B194,$F16:$FS16,1,FALSE),0)=0,0,1)*S$62</f>
        <v>0</v>
      </c>
      <c r="T194" s="450">
        <f>IF(IFERROR(HLOOKUP($B194,$F17:$FS17,1,FALSE),0)=0,0,1)*T$62</f>
        <v>0</v>
      </c>
      <c r="U194" s="450">
        <f>IF(IFERROR(HLOOKUP($B194,$F18:$FS18,1,FALSE),0)=0,0,1)*U$62</f>
        <v>0</v>
      </c>
      <c r="V194" s="450">
        <f>IF(IFERROR(HLOOKUP($B194,$F19:$FS19,1,FALSE),0)=0,0,1)*V$62</f>
        <v>0</v>
      </c>
      <c r="W194" s="450">
        <f>IF(IFERROR(HLOOKUP($B194,$F20:$FS20,1,FALSE),0)=0,0,1)*W$62</f>
        <v>0</v>
      </c>
      <c r="X194" s="450">
        <f>IF(IFERROR(HLOOKUP($B194,$F21:$FS21,1,FALSE),0)=0,0,1)*X$62</f>
        <v>0</v>
      </c>
      <c r="Y194" s="450">
        <f>IF(IFERROR(HLOOKUP($B194,$F22:$FS22,1,FALSE),0)=0,0,1)*Y$62</f>
        <v>0</v>
      </c>
      <c r="Z194" s="450">
        <f>IF(IFERROR(HLOOKUP($B194,$F23:$FS23,1,FALSE),0)=0,0,1)*Z$62</f>
        <v>0</v>
      </c>
      <c r="AA194" s="450">
        <f>IF(IFERROR(HLOOKUP($B194,$F24:$FS24,1,FALSE),0)=0,0,1)*AA$62</f>
        <v>0</v>
      </c>
      <c r="AB194" s="450">
        <f>IF(IFERROR(HLOOKUP($B194,$F25:$FS25,1,FALSE),0)=0,0,1)*AB$62</f>
        <v>0</v>
      </c>
      <c r="AC194" s="450">
        <f>IF(IFERROR(HLOOKUP($B194,$F26:$FS26,1,FALSE),0)=0,0,1)*AC$62</f>
        <v>0</v>
      </c>
      <c r="AD194" s="450">
        <f>IF(IFERROR(HLOOKUP($B194,$F27:$FS27,1,FALSE),0)=0,0,1)*AD$62</f>
        <v>0</v>
      </c>
      <c r="AE194" s="450">
        <f>IF(IFERROR(HLOOKUP($B194,$F28:$FS28,1,FALSE),0)=0,0,1)*AE$62</f>
        <v>0</v>
      </c>
      <c r="AF194" s="450">
        <f>IF(IFERROR(HLOOKUP($B194,$F29:$FS29,1,FALSE),0)=0,0,1)*AF$62</f>
        <v>0</v>
      </c>
      <c r="AG194" s="450">
        <f>IF(IFERROR(HLOOKUP($B194,$F30:$FS30,1,FALSE),0)=0,0,1)*AG$62</f>
        <v>1</v>
      </c>
      <c r="AH194" s="450">
        <f>IF(IFERROR(HLOOKUP($B194,$F31:$FS31,1,FALSE),0)=0,0,1)*AH$62</f>
        <v>0</v>
      </c>
      <c r="AI194" s="450">
        <f>IF(IFERROR(HLOOKUP($B194,$F32:$FS32,1,FALSE),0)=0,0,1)*AI$62</f>
        <v>0</v>
      </c>
      <c r="AJ194" s="450">
        <f>IF(IFERROR(HLOOKUP($B194,$F33:$FS33,1,FALSE),0)=0,0,1)*AJ$62</f>
        <v>0</v>
      </c>
      <c r="AK194" s="450">
        <f>IF(IFERROR(HLOOKUP($B194,$F34:$FS34,1,FALSE),0)=0,0,1)*AK$62</f>
        <v>0</v>
      </c>
      <c r="AL194" s="450">
        <f>IF(IFERROR(HLOOKUP($B194,$F35:$FS35,1,FALSE),0)=0,0,1)*AL$62</f>
        <v>0</v>
      </c>
      <c r="AM194" s="450">
        <f>IF(IFERROR(HLOOKUP($B194,$F36:$FS36,1,FALSE),0)=0,0,1)*AM$62</f>
        <v>0</v>
      </c>
      <c r="AN194" s="450">
        <f>IF(IFERROR(HLOOKUP($B194,$F37:$FS37,1,FALSE),0)=0,0,1)*AN$62</f>
        <v>0</v>
      </c>
      <c r="AO194" s="450">
        <f>IF(IFERROR(HLOOKUP($B194,$F38:$FS38,1,FALSE),0)=0,0,1)*AO$62</f>
        <v>0</v>
      </c>
      <c r="AP194" s="450">
        <f>IF(IFERROR(HLOOKUP($B194,$F39:$FS39,1,FALSE),0)=0,0,1)*AP$62</f>
        <v>0</v>
      </c>
      <c r="AQ194" s="450">
        <f>IF(IFERROR(HLOOKUP($B194,$F40:$FS40,1,FALSE),0)=0,0,1)*AQ$62</f>
        <v>0</v>
      </c>
      <c r="AR194" s="450">
        <f>IF(IFERROR(HLOOKUP($B194,$F41:$FS41,1,FALSE),0)=0,0,1)*AR$62</f>
        <v>0</v>
      </c>
      <c r="AS194" s="450">
        <f>IF(IFERROR(HLOOKUP($B194,$F42:$FS42,1,FALSE),0)=0,0,1)*AS$62</f>
        <v>0</v>
      </c>
      <c r="AT194" s="450">
        <f>IF(IFERROR(HLOOKUP($B194,$F43:$FS43,1,FALSE),0)=0,0,1)*AT$62</f>
        <v>0</v>
      </c>
      <c r="AU194" s="450">
        <f>IF(IFERROR(HLOOKUP($B194,$F44:$FS44,1,FALSE),0)=0,0,1)*AU$62</f>
        <v>0</v>
      </c>
      <c r="AV194" s="450">
        <f>IF(IFERROR(HLOOKUP($B194,$F45:$FS45,1,FALSE),0)=0,0,1)*AV$62</f>
        <v>0</v>
      </c>
      <c r="AW194" s="450">
        <f>IF(IFERROR(HLOOKUP($B194,$F46:$FS46,1,FALSE),0)=0,0,1)*AW$62</f>
        <v>0</v>
      </c>
      <c r="AX194" s="450">
        <f>IF(IFERROR(HLOOKUP($B194,$F47:$FS47,1,FALSE),0)=0,0,1)*AX$62</f>
        <v>0</v>
      </c>
      <c r="AY194" s="450">
        <f>IF(IFERROR(HLOOKUP($B194,$F48:$FS48,1,FALSE),0)=0,0,1)*AY$62</f>
        <v>0</v>
      </c>
      <c r="AZ194" s="450">
        <f>IF(IFERROR(HLOOKUP($B194,$F49:$FS49,1,FALSE),0)=0,0,1)*AZ$62</f>
        <v>0</v>
      </c>
      <c r="BA194" s="450">
        <f>IF(IFERROR(HLOOKUP($B194,$F50:$FS50,1,FALSE),0)=0,0,1)*BA$62</f>
        <v>0</v>
      </c>
      <c r="BB194" s="450">
        <f>IF(IFERROR(HLOOKUP($B194,$F51:$FS51,1,FALSE),0)=0,0,1)*BB$62</f>
        <v>0</v>
      </c>
      <c r="BC194" s="450">
        <f>IF(IFERROR(HLOOKUP($B194,$F52:$FS52,1,FALSE),0)=0,0,1)*BC$62</f>
        <v>0</v>
      </c>
      <c r="BD194" s="450">
        <f>IF(IFERROR(HLOOKUP($B194,$F53:$FS53,1,FALSE),0)=0,0,1)*BD$62</f>
        <v>0</v>
      </c>
      <c r="BE194" s="450">
        <f>IF(IFERROR(HLOOKUP($B194,$F54:$FS54,1,FALSE),0)=0,0,1)*BE$62</f>
        <v>0</v>
      </c>
      <c r="BF194" s="450">
        <f>IF(IFERROR(HLOOKUP($B194,$F55:$FS55,1,FALSE),0)=0,0,1)*BF$62</f>
        <v>0</v>
      </c>
      <c r="BG194" s="450">
        <f>IF(IFERROR(HLOOKUP($B194,$F56:$FS56,1,FALSE),0)=0,0,1)*BG$62</f>
        <v>0</v>
      </c>
      <c r="BH194" s="450">
        <f>IF(IFERROR(HLOOKUP($B194,$F57:$FS57,1,FALSE),0)=0,0,1)*BH$62</f>
        <v>0</v>
      </c>
      <c r="BI194" s="450">
        <f>IF(IFERROR(HLOOKUP($B194,$F58:$FS58,1,FALSE),0)=0,0,1)*BI$62</f>
        <v>0</v>
      </c>
    </row>
    <row r="195" spans="1:61" ht="13">
      <c r="A195" s="609">
        <v>15</v>
      </c>
      <c r="B195" s="619" t="s">
        <v>770</v>
      </c>
      <c r="C195">
        <f t="shared" ca="1" si="0"/>
        <v>1.18</v>
      </c>
      <c r="D195">
        <f t="shared" si="1"/>
        <v>2</v>
      </c>
      <c r="E195" s="450">
        <f>IF(IFERROR(HLOOKUP($B195,$F2:$FS2,1,FALSE),0)=0,0,1)*E$62</f>
        <v>0</v>
      </c>
      <c r="F195" s="450">
        <f>IF(IFERROR(HLOOKUP($B195,$F3:$FS3,1,FALSE),0)=0,0,1)*F$62</f>
        <v>0.18</v>
      </c>
      <c r="G195" s="450">
        <f>IF(IFERROR(HLOOKUP($B195,$F4:$FS4,1,FALSE),0)=0,0,1)*G$62</f>
        <v>1</v>
      </c>
      <c r="H195" s="450">
        <f>IF(IFERROR(HLOOKUP($B195,$F5:$FS5,1,FALSE),0)=0,0,1)*H$62</f>
        <v>0</v>
      </c>
      <c r="I195" s="450">
        <f ca="1">IF(IFERROR(HLOOKUP($B195,$F6:$FS6,1,FALSE),0)=0,0,1)*I$62</f>
        <v>0</v>
      </c>
      <c r="J195" s="450">
        <f>IF(IFERROR(HLOOKUP($B195,$F7:$FS7,1,FALSE),0)=0,0,1)*J$62</f>
        <v>0</v>
      </c>
      <c r="K195" s="450">
        <f>IF(IFERROR(HLOOKUP($B195,$F8:$FS8,1,FALSE),0)=0,0,1)*K$62</f>
        <v>0</v>
      </c>
      <c r="L195" s="450">
        <f>IF(IFERROR(HLOOKUP($B195,$F9:$FS9,1,FALSE),0)=0,0,1)*L$62</f>
        <v>0</v>
      </c>
      <c r="M195" s="450">
        <f>IF(IFERROR(HLOOKUP($B195,$F10:$FS10,1,FALSE),0)=0,0,1)*M$62</f>
        <v>0</v>
      </c>
      <c r="N195" s="450">
        <f>IF(IFERROR(HLOOKUP($B195,$F11:$FS11,1,FALSE),0)=0,0,1)*N$62</f>
        <v>0</v>
      </c>
      <c r="O195" s="450">
        <f>IF(IFERROR(HLOOKUP($B195,$F12:$FS12,1,FALSE),0)=0,0,1)*O$62</f>
        <v>0</v>
      </c>
      <c r="P195" s="450">
        <f>IF(IFERROR(HLOOKUP($B195,$F13:$FS13,1,FALSE),0)=0,0,1)*P$62</f>
        <v>0</v>
      </c>
      <c r="Q195" s="450">
        <f>IF(IFERROR(HLOOKUP($B195,$F14:$FS14,1,FALSE),0)=0,0,1)*Q$62</f>
        <v>0</v>
      </c>
      <c r="R195" s="450">
        <f>IF(IFERROR(HLOOKUP($B195,$F15:$FS15,1,FALSE),0)=0,0,1)*R$62</f>
        <v>0</v>
      </c>
      <c r="S195" s="450">
        <f>IF(IFERROR(HLOOKUP($B195,$F16:$FS16,1,FALSE),0)=0,0,1)*S$62</f>
        <v>0</v>
      </c>
      <c r="T195" s="450">
        <f>IF(IFERROR(HLOOKUP($B195,$F17:$FS17,1,FALSE),0)=0,0,1)*T$62</f>
        <v>0</v>
      </c>
      <c r="U195" s="450">
        <f>IF(IFERROR(HLOOKUP($B195,$F18:$FS18,1,FALSE),0)=0,0,1)*U$62</f>
        <v>0</v>
      </c>
      <c r="V195" s="450">
        <f>IF(IFERROR(HLOOKUP($B195,$F19:$FS19,1,FALSE),0)=0,0,1)*V$62</f>
        <v>0</v>
      </c>
      <c r="W195" s="450">
        <f>IF(IFERROR(HLOOKUP($B195,$F20:$FS20,1,FALSE),0)=0,0,1)*W$62</f>
        <v>0</v>
      </c>
      <c r="X195" s="450">
        <f>IF(IFERROR(HLOOKUP($B195,$F21:$FS21,1,FALSE),0)=0,0,1)*X$62</f>
        <v>0</v>
      </c>
      <c r="Y195" s="450">
        <f>IF(IFERROR(HLOOKUP($B195,$F22:$FS22,1,FALSE),0)=0,0,1)*Y$62</f>
        <v>0</v>
      </c>
      <c r="Z195" s="450">
        <f>IF(IFERROR(HLOOKUP($B195,$F23:$FS23,1,FALSE),0)=0,0,1)*Z$62</f>
        <v>0</v>
      </c>
      <c r="AA195" s="450">
        <f>IF(IFERROR(HLOOKUP($B195,$F24:$FS24,1,FALSE),0)=0,0,1)*AA$62</f>
        <v>0</v>
      </c>
      <c r="AB195" s="450">
        <f>IF(IFERROR(HLOOKUP($B195,$F25:$FS25,1,FALSE),0)=0,0,1)*AB$62</f>
        <v>0</v>
      </c>
      <c r="AC195" s="450">
        <f>IF(IFERROR(HLOOKUP($B195,$F26:$FS26,1,FALSE),0)=0,0,1)*AC$62</f>
        <v>0</v>
      </c>
      <c r="AD195" s="450">
        <f>IF(IFERROR(HLOOKUP($B195,$F27:$FS27,1,FALSE),0)=0,0,1)*AD$62</f>
        <v>0</v>
      </c>
      <c r="AE195" s="450">
        <f>IF(IFERROR(HLOOKUP($B195,$F28:$FS28,1,FALSE),0)=0,0,1)*AE$62</f>
        <v>0</v>
      </c>
      <c r="AF195" s="450">
        <f>IF(IFERROR(HLOOKUP($B195,$F29:$FS29,1,FALSE),0)=0,0,1)*AF$62</f>
        <v>0</v>
      </c>
      <c r="AG195" s="450">
        <f>IF(IFERROR(HLOOKUP($B195,$F30:$FS30,1,FALSE),0)=0,0,1)*AG$62</f>
        <v>0</v>
      </c>
      <c r="AH195" s="450">
        <f>IF(IFERROR(HLOOKUP($B195,$F31:$FS31,1,FALSE),0)=0,0,1)*AH$62</f>
        <v>0</v>
      </c>
      <c r="AI195" s="450">
        <f>IF(IFERROR(HLOOKUP($B195,$F32:$FS32,1,FALSE),0)=0,0,1)*AI$62</f>
        <v>0</v>
      </c>
      <c r="AJ195" s="450">
        <f>IF(IFERROR(HLOOKUP($B195,$F33:$FS33,1,FALSE),0)=0,0,1)*AJ$62</f>
        <v>0</v>
      </c>
      <c r="AK195" s="450">
        <f>IF(IFERROR(HLOOKUP($B195,$F34:$FS34,1,FALSE),0)=0,0,1)*AK$62</f>
        <v>0</v>
      </c>
      <c r="AL195" s="450">
        <f>IF(IFERROR(HLOOKUP($B195,$F35:$FS35,1,FALSE),0)=0,0,1)*AL$62</f>
        <v>0</v>
      </c>
      <c r="AM195" s="450">
        <f>IF(IFERROR(HLOOKUP($B195,$F36:$FS36,1,FALSE),0)=0,0,1)*AM$62</f>
        <v>0</v>
      </c>
      <c r="AN195" s="450">
        <f>IF(IFERROR(HLOOKUP($B195,$F37:$FS37,1,FALSE),0)=0,0,1)*AN$62</f>
        <v>0</v>
      </c>
      <c r="AO195" s="450">
        <f>IF(IFERROR(HLOOKUP($B195,$F38:$FS38,1,FALSE),0)=0,0,1)*AO$62</f>
        <v>0</v>
      </c>
      <c r="AP195" s="450">
        <f>IF(IFERROR(HLOOKUP($B195,$F39:$FS39,1,FALSE),0)=0,0,1)*AP$62</f>
        <v>0</v>
      </c>
      <c r="AQ195" s="450">
        <f>IF(IFERROR(HLOOKUP($B195,$F40:$FS40,1,FALSE),0)=0,0,1)*AQ$62</f>
        <v>0</v>
      </c>
      <c r="AR195" s="450">
        <f>IF(IFERROR(HLOOKUP($B195,$F41:$FS41,1,FALSE),0)=0,0,1)*AR$62</f>
        <v>0</v>
      </c>
      <c r="AS195" s="450">
        <f>IF(IFERROR(HLOOKUP($B195,$F42:$FS42,1,FALSE),0)=0,0,1)*AS$62</f>
        <v>0</v>
      </c>
      <c r="AT195" s="450">
        <f>IF(IFERROR(HLOOKUP($B195,$F43:$FS43,1,FALSE),0)=0,0,1)*AT$62</f>
        <v>0</v>
      </c>
      <c r="AU195" s="450">
        <f>IF(IFERROR(HLOOKUP($B195,$F44:$FS44,1,FALSE),0)=0,0,1)*AU$62</f>
        <v>0</v>
      </c>
      <c r="AV195" s="450">
        <f>IF(IFERROR(HLOOKUP($B195,$F45:$FS45,1,FALSE),0)=0,0,1)*AV$62</f>
        <v>0</v>
      </c>
      <c r="AW195" s="450">
        <f>IF(IFERROR(HLOOKUP($B195,$F46:$FS46,1,FALSE),0)=0,0,1)*AW$62</f>
        <v>0</v>
      </c>
      <c r="AX195" s="450">
        <f>IF(IFERROR(HLOOKUP($B195,$F47:$FS47,1,FALSE),0)=0,0,1)*AX$62</f>
        <v>0</v>
      </c>
      <c r="AY195" s="450">
        <f>IF(IFERROR(HLOOKUP($B195,$F48:$FS48,1,FALSE),0)=0,0,1)*AY$62</f>
        <v>0</v>
      </c>
      <c r="AZ195" s="450">
        <f>IF(IFERROR(HLOOKUP($B195,$F49:$FS49,1,FALSE),0)=0,0,1)*AZ$62</f>
        <v>0</v>
      </c>
      <c r="BA195" s="450">
        <f>IF(IFERROR(HLOOKUP($B195,$F50:$FS50,1,FALSE),0)=0,0,1)*BA$62</f>
        <v>0</v>
      </c>
      <c r="BB195" s="450">
        <f>IF(IFERROR(HLOOKUP($B195,$F51:$FS51,1,FALSE),0)=0,0,1)*BB$62</f>
        <v>0</v>
      </c>
      <c r="BC195" s="450">
        <f>IF(IFERROR(HLOOKUP($B195,$F52:$FS52,1,FALSE),0)=0,0,1)*BC$62</f>
        <v>0</v>
      </c>
      <c r="BD195" s="450">
        <f>IF(IFERROR(HLOOKUP($B195,$F53:$FS53,1,FALSE),0)=0,0,1)*BD$62</f>
        <v>0</v>
      </c>
      <c r="BE195" s="450">
        <f>IF(IFERROR(HLOOKUP($B195,$F54:$FS54,1,FALSE),0)=0,0,1)*BE$62</f>
        <v>0</v>
      </c>
      <c r="BF195" s="450">
        <f>IF(IFERROR(HLOOKUP($B195,$F55:$FS55,1,FALSE),0)=0,0,1)*BF$62</f>
        <v>0</v>
      </c>
      <c r="BG195" s="450">
        <f>IF(IFERROR(HLOOKUP($B195,$F56:$FS56,1,FALSE),0)=0,0,1)*BG$62</f>
        <v>0</v>
      </c>
      <c r="BH195" s="450">
        <f>IF(IFERROR(HLOOKUP($B195,$F57:$FS57,1,FALSE),0)=0,0,1)*BH$62</f>
        <v>0</v>
      </c>
      <c r="BI195" s="450">
        <f>IF(IFERROR(HLOOKUP($B195,$F58:$FS58,1,FALSE),0)=0,0,1)*BI$62</f>
        <v>0</v>
      </c>
    </row>
    <row r="196" spans="1:61" ht="13">
      <c r="A196" s="609">
        <v>15</v>
      </c>
      <c r="B196" s="619" t="s">
        <v>771</v>
      </c>
      <c r="C196">
        <f t="shared" ca="1" si="0"/>
        <v>1.18</v>
      </c>
      <c r="D196">
        <f t="shared" si="1"/>
        <v>2</v>
      </c>
      <c r="E196" s="450">
        <f>IF(IFERROR(HLOOKUP($B196,$F2:$FS2,1,FALSE),0)=0,0,1)*E$62</f>
        <v>0</v>
      </c>
      <c r="F196" s="450">
        <f>IF(IFERROR(HLOOKUP($B196,$F3:$FS3,1,FALSE),0)=0,0,1)*F$62</f>
        <v>0.18</v>
      </c>
      <c r="G196" s="450">
        <f>IF(IFERROR(HLOOKUP($B196,$F4:$FS4,1,FALSE),0)=0,0,1)*G$62</f>
        <v>1</v>
      </c>
      <c r="H196" s="450">
        <f>IF(IFERROR(HLOOKUP($B196,$F5:$FS5,1,FALSE),0)=0,0,1)*H$62</f>
        <v>0</v>
      </c>
      <c r="I196" s="450">
        <f ca="1">IF(IFERROR(HLOOKUP($B196,$F6:$FS6,1,FALSE),0)=0,0,1)*I$62</f>
        <v>0</v>
      </c>
      <c r="J196" s="450">
        <f>IF(IFERROR(HLOOKUP($B196,$F7:$FS7,1,FALSE),0)=0,0,1)*J$62</f>
        <v>0</v>
      </c>
      <c r="K196" s="450">
        <f>IF(IFERROR(HLOOKUP($B196,$F8:$FS8,1,FALSE),0)=0,0,1)*K$62</f>
        <v>0</v>
      </c>
      <c r="L196" s="450">
        <f>IF(IFERROR(HLOOKUP($B196,$F9:$FS9,1,FALSE),0)=0,0,1)*L$62</f>
        <v>0</v>
      </c>
      <c r="M196" s="450">
        <f>IF(IFERROR(HLOOKUP($B196,$F10:$FS10,1,FALSE),0)=0,0,1)*M$62</f>
        <v>0</v>
      </c>
      <c r="N196" s="450">
        <f>IF(IFERROR(HLOOKUP($B196,$F11:$FS11,1,FALSE),0)=0,0,1)*N$62</f>
        <v>0</v>
      </c>
      <c r="O196" s="450">
        <f>IF(IFERROR(HLOOKUP($B196,$F12:$FS12,1,FALSE),0)=0,0,1)*O$62</f>
        <v>0</v>
      </c>
      <c r="P196" s="450">
        <f>IF(IFERROR(HLOOKUP($B196,$F13:$FS13,1,FALSE),0)=0,0,1)*P$62</f>
        <v>0</v>
      </c>
      <c r="Q196" s="450">
        <f>IF(IFERROR(HLOOKUP($B196,$F14:$FS14,1,FALSE),0)=0,0,1)*Q$62</f>
        <v>0</v>
      </c>
      <c r="R196" s="450">
        <f>IF(IFERROR(HLOOKUP($B196,$F15:$FS15,1,FALSE),0)=0,0,1)*R$62</f>
        <v>0</v>
      </c>
      <c r="S196" s="450">
        <f>IF(IFERROR(HLOOKUP($B196,$F16:$FS16,1,FALSE),0)=0,0,1)*S$62</f>
        <v>0</v>
      </c>
      <c r="T196" s="450">
        <f>IF(IFERROR(HLOOKUP($B196,$F17:$FS17,1,FALSE),0)=0,0,1)*T$62</f>
        <v>0</v>
      </c>
      <c r="U196" s="450">
        <f>IF(IFERROR(HLOOKUP($B196,$F18:$FS18,1,FALSE),0)=0,0,1)*U$62</f>
        <v>0</v>
      </c>
      <c r="V196" s="450">
        <f>IF(IFERROR(HLOOKUP($B196,$F19:$FS19,1,FALSE),0)=0,0,1)*V$62</f>
        <v>0</v>
      </c>
      <c r="W196" s="450">
        <f>IF(IFERROR(HLOOKUP($B196,$F20:$FS20,1,FALSE),0)=0,0,1)*W$62</f>
        <v>0</v>
      </c>
      <c r="X196" s="450">
        <f>IF(IFERROR(HLOOKUP($B196,$F21:$FS21,1,FALSE),0)=0,0,1)*X$62</f>
        <v>0</v>
      </c>
      <c r="Y196" s="450">
        <f>IF(IFERROR(HLOOKUP($B196,$F22:$FS22,1,FALSE),0)=0,0,1)*Y$62</f>
        <v>0</v>
      </c>
      <c r="Z196" s="450">
        <f>IF(IFERROR(HLOOKUP($B196,$F23:$FS23,1,FALSE),0)=0,0,1)*Z$62</f>
        <v>0</v>
      </c>
      <c r="AA196" s="450">
        <f>IF(IFERROR(HLOOKUP($B196,$F24:$FS24,1,FALSE),0)=0,0,1)*AA$62</f>
        <v>0</v>
      </c>
      <c r="AB196" s="450">
        <f>IF(IFERROR(HLOOKUP($B196,$F25:$FS25,1,FALSE),0)=0,0,1)*AB$62</f>
        <v>0</v>
      </c>
      <c r="AC196" s="450">
        <f>IF(IFERROR(HLOOKUP($B196,$F26:$FS26,1,FALSE),0)=0,0,1)*AC$62</f>
        <v>0</v>
      </c>
      <c r="AD196" s="450">
        <f>IF(IFERROR(HLOOKUP($B196,$F27:$FS27,1,FALSE),0)=0,0,1)*AD$62</f>
        <v>0</v>
      </c>
      <c r="AE196" s="450">
        <f>IF(IFERROR(HLOOKUP($B196,$F28:$FS28,1,FALSE),0)=0,0,1)*AE$62</f>
        <v>0</v>
      </c>
      <c r="AF196" s="450">
        <f>IF(IFERROR(HLOOKUP($B196,$F29:$FS29,1,FALSE),0)=0,0,1)*AF$62</f>
        <v>0</v>
      </c>
      <c r="AG196" s="450">
        <f>IF(IFERROR(HLOOKUP($B196,$F30:$FS30,1,FALSE),0)=0,0,1)*AG$62</f>
        <v>0</v>
      </c>
      <c r="AH196" s="450">
        <f>IF(IFERROR(HLOOKUP($B196,$F31:$FS31,1,FALSE),0)=0,0,1)*AH$62</f>
        <v>0</v>
      </c>
      <c r="AI196" s="450">
        <f>IF(IFERROR(HLOOKUP($B196,$F32:$FS32,1,FALSE),0)=0,0,1)*AI$62</f>
        <v>0</v>
      </c>
      <c r="AJ196" s="450">
        <f>IF(IFERROR(HLOOKUP($B196,$F33:$FS33,1,FALSE),0)=0,0,1)*AJ$62</f>
        <v>0</v>
      </c>
      <c r="AK196" s="450">
        <f>IF(IFERROR(HLOOKUP($B196,$F34:$FS34,1,FALSE),0)=0,0,1)*AK$62</f>
        <v>0</v>
      </c>
      <c r="AL196" s="450">
        <f>IF(IFERROR(HLOOKUP($B196,$F35:$FS35,1,FALSE),0)=0,0,1)*AL$62</f>
        <v>0</v>
      </c>
      <c r="AM196" s="450">
        <f>IF(IFERROR(HLOOKUP($B196,$F36:$FS36,1,FALSE),0)=0,0,1)*AM$62</f>
        <v>0</v>
      </c>
      <c r="AN196" s="450">
        <f>IF(IFERROR(HLOOKUP($B196,$F37:$FS37,1,FALSE),0)=0,0,1)*AN$62</f>
        <v>0</v>
      </c>
      <c r="AO196" s="450">
        <f>IF(IFERROR(HLOOKUP($B196,$F38:$FS38,1,FALSE),0)=0,0,1)*AO$62</f>
        <v>0</v>
      </c>
      <c r="AP196" s="450">
        <f>IF(IFERROR(HLOOKUP($B196,$F39:$FS39,1,FALSE),0)=0,0,1)*AP$62</f>
        <v>0</v>
      </c>
      <c r="AQ196" s="450">
        <f>IF(IFERROR(HLOOKUP($B196,$F40:$FS40,1,FALSE),0)=0,0,1)*AQ$62</f>
        <v>0</v>
      </c>
      <c r="AR196" s="450">
        <f>IF(IFERROR(HLOOKUP($B196,$F41:$FS41,1,FALSE),0)=0,0,1)*AR$62</f>
        <v>0</v>
      </c>
      <c r="AS196" s="450">
        <f>IF(IFERROR(HLOOKUP($B196,$F42:$FS42,1,FALSE),0)=0,0,1)*AS$62</f>
        <v>0</v>
      </c>
      <c r="AT196" s="450">
        <f>IF(IFERROR(HLOOKUP($B196,$F43:$FS43,1,FALSE),0)=0,0,1)*AT$62</f>
        <v>0</v>
      </c>
      <c r="AU196" s="450">
        <f>IF(IFERROR(HLOOKUP($B196,$F44:$FS44,1,FALSE),0)=0,0,1)*AU$62</f>
        <v>0</v>
      </c>
      <c r="AV196" s="450">
        <f>IF(IFERROR(HLOOKUP($B196,$F45:$FS45,1,FALSE),0)=0,0,1)*AV$62</f>
        <v>0</v>
      </c>
      <c r="AW196" s="450">
        <f>IF(IFERROR(HLOOKUP($B196,$F46:$FS46,1,FALSE),0)=0,0,1)*AW$62</f>
        <v>0</v>
      </c>
      <c r="AX196" s="450">
        <f>IF(IFERROR(HLOOKUP($B196,$F47:$FS47,1,FALSE),0)=0,0,1)*AX$62</f>
        <v>0</v>
      </c>
      <c r="AY196" s="450">
        <f>IF(IFERROR(HLOOKUP($B196,$F48:$FS48,1,FALSE),0)=0,0,1)*AY$62</f>
        <v>0</v>
      </c>
      <c r="AZ196" s="450">
        <f>IF(IFERROR(HLOOKUP($B196,$F49:$FS49,1,FALSE),0)=0,0,1)*AZ$62</f>
        <v>0</v>
      </c>
      <c r="BA196" s="450">
        <f>IF(IFERROR(HLOOKUP($B196,$F50:$FS50,1,FALSE),0)=0,0,1)*BA$62</f>
        <v>0</v>
      </c>
      <c r="BB196" s="450">
        <f>IF(IFERROR(HLOOKUP($B196,$F51:$FS51,1,FALSE),0)=0,0,1)*BB$62</f>
        <v>0</v>
      </c>
      <c r="BC196" s="450">
        <f>IF(IFERROR(HLOOKUP($B196,$F52:$FS52,1,FALSE),0)=0,0,1)*BC$62</f>
        <v>0</v>
      </c>
      <c r="BD196" s="450">
        <f>IF(IFERROR(HLOOKUP($B196,$F53:$FS53,1,FALSE),0)=0,0,1)*BD$62</f>
        <v>0</v>
      </c>
      <c r="BE196" s="450">
        <f>IF(IFERROR(HLOOKUP($B196,$F54:$FS54,1,FALSE),0)=0,0,1)*BE$62</f>
        <v>0</v>
      </c>
      <c r="BF196" s="450">
        <f>IF(IFERROR(HLOOKUP($B196,$F55:$FS55,1,FALSE),0)=0,0,1)*BF$62</f>
        <v>0</v>
      </c>
      <c r="BG196" s="450">
        <f>IF(IFERROR(HLOOKUP($B196,$F56:$FS56,1,FALSE),0)=0,0,1)*BG$62</f>
        <v>0</v>
      </c>
      <c r="BH196" s="450">
        <f>IF(IFERROR(HLOOKUP($B196,$F57:$FS57,1,FALSE),0)=0,0,1)*BH$62</f>
        <v>0</v>
      </c>
      <c r="BI196" s="450">
        <f>IF(IFERROR(HLOOKUP($B196,$F58:$FS58,1,FALSE),0)=0,0,1)*BI$62</f>
        <v>0</v>
      </c>
    </row>
    <row r="197" spans="1:61" ht="13">
      <c r="A197" s="609">
        <v>15</v>
      </c>
      <c r="B197" s="619" t="s">
        <v>772</v>
      </c>
      <c r="C197">
        <f t="shared" ca="1" si="0"/>
        <v>1.18</v>
      </c>
      <c r="D197">
        <f t="shared" si="1"/>
        <v>2</v>
      </c>
      <c r="E197" s="450">
        <f>IF(IFERROR(HLOOKUP($B197,$F2:$FS2,1,FALSE),0)=0,0,1)*E$62</f>
        <v>0</v>
      </c>
      <c r="F197" s="450">
        <f>IF(IFERROR(HLOOKUP($B197,$F3:$FS3,1,FALSE),0)=0,0,1)*F$62</f>
        <v>0.18</v>
      </c>
      <c r="G197" s="450">
        <f>IF(IFERROR(HLOOKUP($B197,$F4:$FS4,1,FALSE),0)=0,0,1)*G$62</f>
        <v>1</v>
      </c>
      <c r="H197" s="450">
        <f>IF(IFERROR(HLOOKUP($B197,$F5:$FS5,1,FALSE),0)=0,0,1)*H$62</f>
        <v>0</v>
      </c>
      <c r="I197" s="450">
        <f ca="1">IF(IFERROR(HLOOKUP($B197,$F6:$FS6,1,FALSE),0)=0,0,1)*I$62</f>
        <v>0</v>
      </c>
      <c r="J197" s="450">
        <f>IF(IFERROR(HLOOKUP($B197,$F7:$FS7,1,FALSE),0)=0,0,1)*J$62</f>
        <v>0</v>
      </c>
      <c r="K197" s="450">
        <f>IF(IFERROR(HLOOKUP($B197,$F8:$FS8,1,FALSE),0)=0,0,1)*K$62</f>
        <v>0</v>
      </c>
      <c r="L197" s="450">
        <f>IF(IFERROR(HLOOKUP($B197,$F9:$FS9,1,FALSE),0)=0,0,1)*L$62</f>
        <v>0</v>
      </c>
      <c r="M197" s="450">
        <f>IF(IFERROR(HLOOKUP($B197,$F10:$FS10,1,FALSE),0)=0,0,1)*M$62</f>
        <v>0</v>
      </c>
      <c r="N197" s="450">
        <f>IF(IFERROR(HLOOKUP($B197,$F11:$FS11,1,FALSE),0)=0,0,1)*N$62</f>
        <v>0</v>
      </c>
      <c r="O197" s="450">
        <f>IF(IFERROR(HLOOKUP($B197,$F12:$FS12,1,FALSE),0)=0,0,1)*O$62</f>
        <v>0</v>
      </c>
      <c r="P197" s="450">
        <f>IF(IFERROR(HLOOKUP($B197,$F13:$FS13,1,FALSE),0)=0,0,1)*P$62</f>
        <v>0</v>
      </c>
      <c r="Q197" s="450">
        <f>IF(IFERROR(HLOOKUP($B197,$F14:$FS14,1,FALSE),0)=0,0,1)*Q$62</f>
        <v>0</v>
      </c>
      <c r="R197" s="450">
        <f>IF(IFERROR(HLOOKUP($B197,$F15:$FS15,1,FALSE),0)=0,0,1)*R$62</f>
        <v>0</v>
      </c>
      <c r="S197" s="450">
        <f>IF(IFERROR(HLOOKUP($B197,$F16:$FS16,1,FALSE),0)=0,0,1)*S$62</f>
        <v>0</v>
      </c>
      <c r="T197" s="450">
        <f>IF(IFERROR(HLOOKUP($B197,$F17:$FS17,1,FALSE),0)=0,0,1)*T$62</f>
        <v>0</v>
      </c>
      <c r="U197" s="450">
        <f>IF(IFERROR(HLOOKUP($B197,$F18:$FS18,1,FALSE),0)=0,0,1)*U$62</f>
        <v>0</v>
      </c>
      <c r="V197" s="450">
        <f>IF(IFERROR(HLOOKUP($B197,$F19:$FS19,1,FALSE),0)=0,0,1)*V$62</f>
        <v>0</v>
      </c>
      <c r="W197" s="450">
        <f>IF(IFERROR(HLOOKUP($B197,$F20:$FS20,1,FALSE),0)=0,0,1)*W$62</f>
        <v>0</v>
      </c>
      <c r="X197" s="450">
        <f>IF(IFERROR(HLOOKUP($B197,$F21:$FS21,1,FALSE),0)=0,0,1)*X$62</f>
        <v>0</v>
      </c>
      <c r="Y197" s="450">
        <f>IF(IFERROR(HLOOKUP($B197,$F22:$FS22,1,FALSE),0)=0,0,1)*Y$62</f>
        <v>0</v>
      </c>
      <c r="Z197" s="450">
        <f>IF(IFERROR(HLOOKUP($B197,$F23:$FS23,1,FALSE),0)=0,0,1)*Z$62</f>
        <v>0</v>
      </c>
      <c r="AA197" s="450">
        <f>IF(IFERROR(HLOOKUP($B197,$F24:$FS24,1,FALSE),0)=0,0,1)*AA$62</f>
        <v>0</v>
      </c>
      <c r="AB197" s="450">
        <f>IF(IFERROR(HLOOKUP($B197,$F25:$FS25,1,FALSE),0)=0,0,1)*AB$62</f>
        <v>0</v>
      </c>
      <c r="AC197" s="450">
        <f>IF(IFERROR(HLOOKUP($B197,$F26:$FS26,1,FALSE),0)=0,0,1)*AC$62</f>
        <v>0</v>
      </c>
      <c r="AD197" s="450">
        <f>IF(IFERROR(HLOOKUP($B197,$F27:$FS27,1,FALSE),0)=0,0,1)*AD$62</f>
        <v>0</v>
      </c>
      <c r="AE197" s="450">
        <f>IF(IFERROR(HLOOKUP($B197,$F28:$FS28,1,FALSE),0)=0,0,1)*AE$62</f>
        <v>0</v>
      </c>
      <c r="AF197" s="450">
        <f>IF(IFERROR(HLOOKUP($B197,$F29:$FS29,1,FALSE),0)=0,0,1)*AF$62</f>
        <v>0</v>
      </c>
      <c r="AG197" s="450">
        <f>IF(IFERROR(HLOOKUP($B197,$F30:$FS30,1,FALSE),0)=0,0,1)*AG$62</f>
        <v>0</v>
      </c>
      <c r="AH197" s="450">
        <f>IF(IFERROR(HLOOKUP($B197,$F31:$FS31,1,FALSE),0)=0,0,1)*AH$62</f>
        <v>0</v>
      </c>
      <c r="AI197" s="450">
        <f>IF(IFERROR(HLOOKUP($B197,$F32:$FS32,1,FALSE),0)=0,0,1)*AI$62</f>
        <v>0</v>
      </c>
      <c r="AJ197" s="450">
        <f>IF(IFERROR(HLOOKUP($B197,$F33:$FS33,1,FALSE),0)=0,0,1)*AJ$62</f>
        <v>0</v>
      </c>
      <c r="AK197" s="450">
        <f>IF(IFERROR(HLOOKUP($B197,$F34:$FS34,1,FALSE),0)=0,0,1)*AK$62</f>
        <v>0</v>
      </c>
      <c r="AL197" s="450">
        <f>IF(IFERROR(HLOOKUP($B197,$F35:$FS35,1,FALSE),0)=0,0,1)*AL$62</f>
        <v>0</v>
      </c>
      <c r="AM197" s="450">
        <f>IF(IFERROR(HLOOKUP($B197,$F36:$FS36,1,FALSE),0)=0,0,1)*AM$62</f>
        <v>0</v>
      </c>
      <c r="AN197" s="450">
        <f>IF(IFERROR(HLOOKUP($B197,$F37:$FS37,1,FALSE),0)=0,0,1)*AN$62</f>
        <v>0</v>
      </c>
      <c r="AO197" s="450">
        <f>IF(IFERROR(HLOOKUP($B197,$F38:$FS38,1,FALSE),0)=0,0,1)*AO$62</f>
        <v>0</v>
      </c>
      <c r="AP197" s="450">
        <f>IF(IFERROR(HLOOKUP($B197,$F39:$FS39,1,FALSE),0)=0,0,1)*AP$62</f>
        <v>0</v>
      </c>
      <c r="AQ197" s="450">
        <f>IF(IFERROR(HLOOKUP($B197,$F40:$FS40,1,FALSE),0)=0,0,1)*AQ$62</f>
        <v>0</v>
      </c>
      <c r="AR197" s="450">
        <f>IF(IFERROR(HLOOKUP($B197,$F41:$FS41,1,FALSE),0)=0,0,1)*AR$62</f>
        <v>0</v>
      </c>
      <c r="AS197" s="450">
        <f>IF(IFERROR(HLOOKUP($B197,$F42:$FS42,1,FALSE),0)=0,0,1)*AS$62</f>
        <v>0</v>
      </c>
      <c r="AT197" s="450">
        <f>IF(IFERROR(HLOOKUP($B197,$F43:$FS43,1,FALSE),0)=0,0,1)*AT$62</f>
        <v>0</v>
      </c>
      <c r="AU197" s="450">
        <f>IF(IFERROR(HLOOKUP($B197,$F44:$FS44,1,FALSE),0)=0,0,1)*AU$62</f>
        <v>0</v>
      </c>
      <c r="AV197" s="450">
        <f>IF(IFERROR(HLOOKUP($B197,$F45:$FS45,1,FALSE),0)=0,0,1)*AV$62</f>
        <v>0</v>
      </c>
      <c r="AW197" s="450">
        <f>IF(IFERROR(HLOOKUP($B197,$F46:$FS46,1,FALSE),0)=0,0,1)*AW$62</f>
        <v>0</v>
      </c>
      <c r="AX197" s="450">
        <f>IF(IFERROR(HLOOKUP($B197,$F47:$FS47,1,FALSE),0)=0,0,1)*AX$62</f>
        <v>0</v>
      </c>
      <c r="AY197" s="450">
        <f>IF(IFERROR(HLOOKUP($B197,$F48:$FS48,1,FALSE),0)=0,0,1)*AY$62</f>
        <v>0</v>
      </c>
      <c r="AZ197" s="450">
        <f>IF(IFERROR(HLOOKUP($B197,$F49:$FS49,1,FALSE),0)=0,0,1)*AZ$62</f>
        <v>0</v>
      </c>
      <c r="BA197" s="450">
        <f>IF(IFERROR(HLOOKUP($B197,$F50:$FS50,1,FALSE),0)=0,0,1)*BA$62</f>
        <v>0</v>
      </c>
      <c r="BB197" s="450">
        <f>IF(IFERROR(HLOOKUP($B197,$F51:$FS51,1,FALSE),0)=0,0,1)*BB$62</f>
        <v>0</v>
      </c>
      <c r="BC197" s="450">
        <f>IF(IFERROR(HLOOKUP($B197,$F52:$FS52,1,FALSE),0)=0,0,1)*BC$62</f>
        <v>0</v>
      </c>
      <c r="BD197" s="450">
        <f>IF(IFERROR(HLOOKUP($B197,$F53:$FS53,1,FALSE),0)=0,0,1)*BD$62</f>
        <v>0</v>
      </c>
      <c r="BE197" s="450">
        <f>IF(IFERROR(HLOOKUP($B197,$F54:$FS54,1,FALSE),0)=0,0,1)*BE$62</f>
        <v>0</v>
      </c>
      <c r="BF197" s="450">
        <f>IF(IFERROR(HLOOKUP($B197,$F55:$FS55,1,FALSE),0)=0,0,1)*BF$62</f>
        <v>0</v>
      </c>
      <c r="BG197" s="450">
        <f>IF(IFERROR(HLOOKUP($B197,$F56:$FS56,1,FALSE),0)=0,0,1)*BG$62</f>
        <v>0</v>
      </c>
      <c r="BH197" s="450">
        <f>IF(IFERROR(HLOOKUP($B197,$F57:$FS57,1,FALSE),0)=0,0,1)*BH$62</f>
        <v>0</v>
      </c>
      <c r="BI197" s="450">
        <f>IF(IFERROR(HLOOKUP($B197,$F58:$FS58,1,FALSE),0)=0,0,1)*BI$62</f>
        <v>0</v>
      </c>
    </row>
    <row r="198" spans="1:61" ht="13">
      <c r="A198" s="609">
        <v>15</v>
      </c>
      <c r="B198" s="619" t="s">
        <v>773</v>
      </c>
      <c r="C198">
        <f t="shared" ca="1" si="0"/>
        <v>1.18</v>
      </c>
      <c r="D198">
        <f t="shared" si="1"/>
        <v>2</v>
      </c>
      <c r="E198" s="450">
        <f>IF(IFERROR(HLOOKUP($B198,$F2:$FS2,1,FALSE),0)=0,0,1)*E$62</f>
        <v>0</v>
      </c>
      <c r="F198" s="450">
        <f>IF(IFERROR(HLOOKUP($B198,$F3:$FS3,1,FALSE),0)=0,0,1)*F$62</f>
        <v>0.18</v>
      </c>
      <c r="G198" s="450">
        <f>IF(IFERROR(HLOOKUP($B198,$F4:$FS4,1,FALSE),0)=0,0,1)*G$62</f>
        <v>1</v>
      </c>
      <c r="H198" s="450">
        <f>IF(IFERROR(HLOOKUP($B198,$F5:$FS5,1,FALSE),0)=0,0,1)*H$62</f>
        <v>0</v>
      </c>
      <c r="I198" s="450">
        <f ca="1">IF(IFERROR(HLOOKUP($B198,$F6:$FS6,1,FALSE),0)=0,0,1)*I$62</f>
        <v>0</v>
      </c>
      <c r="J198" s="450">
        <f>IF(IFERROR(HLOOKUP($B198,$F7:$FS7,1,FALSE),0)=0,0,1)*J$62</f>
        <v>0</v>
      </c>
      <c r="K198" s="450">
        <f>IF(IFERROR(HLOOKUP($B198,$F8:$FS8,1,FALSE),0)=0,0,1)*K$62</f>
        <v>0</v>
      </c>
      <c r="L198" s="450">
        <f>IF(IFERROR(HLOOKUP($B198,$F9:$FS9,1,FALSE),0)=0,0,1)*L$62</f>
        <v>0</v>
      </c>
      <c r="M198" s="450">
        <f>IF(IFERROR(HLOOKUP($B198,$F10:$FS10,1,FALSE),0)=0,0,1)*M$62</f>
        <v>0</v>
      </c>
      <c r="N198" s="450">
        <f>IF(IFERROR(HLOOKUP($B198,$F11:$FS11,1,FALSE),0)=0,0,1)*N$62</f>
        <v>0</v>
      </c>
      <c r="O198" s="450">
        <f>IF(IFERROR(HLOOKUP($B198,$F12:$FS12,1,FALSE),0)=0,0,1)*O$62</f>
        <v>0</v>
      </c>
      <c r="P198" s="450">
        <f>IF(IFERROR(HLOOKUP($B198,$F13:$FS13,1,FALSE),0)=0,0,1)*P$62</f>
        <v>0</v>
      </c>
      <c r="Q198" s="450">
        <f>IF(IFERROR(HLOOKUP($B198,$F14:$FS14,1,FALSE),0)=0,0,1)*Q$62</f>
        <v>0</v>
      </c>
      <c r="R198" s="450">
        <f>IF(IFERROR(HLOOKUP($B198,$F15:$FS15,1,FALSE),0)=0,0,1)*R$62</f>
        <v>0</v>
      </c>
      <c r="S198" s="450">
        <f>IF(IFERROR(HLOOKUP($B198,$F16:$FS16,1,FALSE),0)=0,0,1)*S$62</f>
        <v>0</v>
      </c>
      <c r="T198" s="450">
        <f>IF(IFERROR(HLOOKUP($B198,$F17:$FS17,1,FALSE),0)=0,0,1)*T$62</f>
        <v>0</v>
      </c>
      <c r="U198" s="450">
        <f>IF(IFERROR(HLOOKUP($B198,$F18:$FS18,1,FALSE),0)=0,0,1)*U$62</f>
        <v>0</v>
      </c>
      <c r="V198" s="450">
        <f>IF(IFERROR(HLOOKUP($B198,$F19:$FS19,1,FALSE),0)=0,0,1)*V$62</f>
        <v>0</v>
      </c>
      <c r="W198" s="450">
        <f>IF(IFERROR(HLOOKUP($B198,$F20:$FS20,1,FALSE),0)=0,0,1)*W$62</f>
        <v>0</v>
      </c>
      <c r="X198" s="450">
        <f>IF(IFERROR(HLOOKUP($B198,$F21:$FS21,1,FALSE),0)=0,0,1)*X$62</f>
        <v>0</v>
      </c>
      <c r="Y198" s="450">
        <f>IF(IFERROR(HLOOKUP($B198,$F22:$FS22,1,FALSE),0)=0,0,1)*Y$62</f>
        <v>0</v>
      </c>
      <c r="Z198" s="450">
        <f>IF(IFERROR(HLOOKUP($B198,$F23:$FS23,1,FALSE),0)=0,0,1)*Z$62</f>
        <v>0</v>
      </c>
      <c r="AA198" s="450">
        <f>IF(IFERROR(HLOOKUP($B198,$F24:$FS24,1,FALSE),0)=0,0,1)*AA$62</f>
        <v>0</v>
      </c>
      <c r="AB198" s="450">
        <f>IF(IFERROR(HLOOKUP($B198,$F25:$FS25,1,FALSE),0)=0,0,1)*AB$62</f>
        <v>0</v>
      </c>
      <c r="AC198" s="450">
        <f>IF(IFERROR(HLOOKUP($B198,$F26:$FS26,1,FALSE),0)=0,0,1)*AC$62</f>
        <v>0</v>
      </c>
      <c r="AD198" s="450">
        <f>IF(IFERROR(HLOOKUP($B198,$F27:$FS27,1,FALSE),0)=0,0,1)*AD$62</f>
        <v>0</v>
      </c>
      <c r="AE198" s="450">
        <f>IF(IFERROR(HLOOKUP($B198,$F28:$FS28,1,FALSE),0)=0,0,1)*AE$62</f>
        <v>0</v>
      </c>
      <c r="AF198" s="450">
        <f>IF(IFERROR(HLOOKUP($B198,$F29:$FS29,1,FALSE),0)=0,0,1)*AF$62</f>
        <v>0</v>
      </c>
      <c r="AG198" s="450">
        <f>IF(IFERROR(HLOOKUP($B198,$F30:$FS30,1,FALSE),0)=0,0,1)*AG$62</f>
        <v>0</v>
      </c>
      <c r="AH198" s="450">
        <f>IF(IFERROR(HLOOKUP($B198,$F31:$FS31,1,FALSE),0)=0,0,1)*AH$62</f>
        <v>0</v>
      </c>
      <c r="AI198" s="450">
        <f>IF(IFERROR(HLOOKUP($B198,$F32:$FS32,1,FALSE),0)=0,0,1)*AI$62</f>
        <v>0</v>
      </c>
      <c r="AJ198" s="450">
        <f>IF(IFERROR(HLOOKUP($B198,$F33:$FS33,1,FALSE),0)=0,0,1)*AJ$62</f>
        <v>0</v>
      </c>
      <c r="AK198" s="450">
        <f>IF(IFERROR(HLOOKUP($B198,$F34:$FS34,1,FALSE),0)=0,0,1)*AK$62</f>
        <v>0</v>
      </c>
      <c r="AL198" s="450">
        <f>IF(IFERROR(HLOOKUP($B198,$F35:$FS35,1,FALSE),0)=0,0,1)*AL$62</f>
        <v>0</v>
      </c>
      <c r="AM198" s="450">
        <f>IF(IFERROR(HLOOKUP($B198,$F36:$FS36,1,FALSE),0)=0,0,1)*AM$62</f>
        <v>0</v>
      </c>
      <c r="AN198" s="450">
        <f>IF(IFERROR(HLOOKUP($B198,$F37:$FS37,1,FALSE),0)=0,0,1)*AN$62</f>
        <v>0</v>
      </c>
      <c r="AO198" s="450">
        <f>IF(IFERROR(HLOOKUP($B198,$F38:$FS38,1,FALSE),0)=0,0,1)*AO$62</f>
        <v>0</v>
      </c>
      <c r="AP198" s="450">
        <f>IF(IFERROR(HLOOKUP($B198,$F39:$FS39,1,FALSE),0)=0,0,1)*AP$62</f>
        <v>0</v>
      </c>
      <c r="AQ198" s="450">
        <f>IF(IFERROR(HLOOKUP($B198,$F40:$FS40,1,FALSE),0)=0,0,1)*AQ$62</f>
        <v>0</v>
      </c>
      <c r="AR198" s="450">
        <f>IF(IFERROR(HLOOKUP($B198,$F41:$FS41,1,FALSE),0)=0,0,1)*AR$62</f>
        <v>0</v>
      </c>
      <c r="AS198" s="450">
        <f>IF(IFERROR(HLOOKUP($B198,$F42:$FS42,1,FALSE),0)=0,0,1)*AS$62</f>
        <v>0</v>
      </c>
      <c r="AT198" s="450">
        <f>IF(IFERROR(HLOOKUP($B198,$F43:$FS43,1,FALSE),0)=0,0,1)*AT$62</f>
        <v>0</v>
      </c>
      <c r="AU198" s="450">
        <f>IF(IFERROR(HLOOKUP($B198,$F44:$FS44,1,FALSE),0)=0,0,1)*AU$62</f>
        <v>0</v>
      </c>
      <c r="AV198" s="450">
        <f>IF(IFERROR(HLOOKUP($B198,$F45:$FS45,1,FALSE),0)=0,0,1)*AV$62</f>
        <v>0</v>
      </c>
      <c r="AW198" s="450">
        <f>IF(IFERROR(HLOOKUP($B198,$F46:$FS46,1,FALSE),0)=0,0,1)*AW$62</f>
        <v>0</v>
      </c>
      <c r="AX198" s="450">
        <f>IF(IFERROR(HLOOKUP($B198,$F47:$FS47,1,FALSE),0)=0,0,1)*AX$62</f>
        <v>0</v>
      </c>
      <c r="AY198" s="450">
        <f>IF(IFERROR(HLOOKUP($B198,$F48:$FS48,1,FALSE),0)=0,0,1)*AY$62</f>
        <v>0</v>
      </c>
      <c r="AZ198" s="450">
        <f>IF(IFERROR(HLOOKUP($B198,$F49:$FS49,1,FALSE),0)=0,0,1)*AZ$62</f>
        <v>0</v>
      </c>
      <c r="BA198" s="450">
        <f>IF(IFERROR(HLOOKUP($B198,$F50:$FS50,1,FALSE),0)=0,0,1)*BA$62</f>
        <v>0</v>
      </c>
      <c r="BB198" s="450">
        <f>IF(IFERROR(HLOOKUP($B198,$F51:$FS51,1,FALSE),0)=0,0,1)*BB$62</f>
        <v>0</v>
      </c>
      <c r="BC198" s="450">
        <f>IF(IFERROR(HLOOKUP($B198,$F52:$FS52,1,FALSE),0)=0,0,1)*BC$62</f>
        <v>0</v>
      </c>
      <c r="BD198" s="450">
        <f>IF(IFERROR(HLOOKUP($B198,$F53:$FS53,1,FALSE),0)=0,0,1)*BD$62</f>
        <v>0</v>
      </c>
      <c r="BE198" s="450">
        <f>IF(IFERROR(HLOOKUP($B198,$F54:$FS54,1,FALSE),0)=0,0,1)*BE$62</f>
        <v>0</v>
      </c>
      <c r="BF198" s="450">
        <f>IF(IFERROR(HLOOKUP($B198,$F55:$FS55,1,FALSE),0)=0,0,1)*BF$62</f>
        <v>0</v>
      </c>
      <c r="BG198" s="450">
        <f>IF(IFERROR(HLOOKUP($B198,$F56:$FS56,1,FALSE),0)=0,0,1)*BG$62</f>
        <v>0</v>
      </c>
      <c r="BH198" s="450">
        <f>IF(IFERROR(HLOOKUP($B198,$F57:$FS57,1,FALSE),0)=0,0,1)*BH$62</f>
        <v>0</v>
      </c>
      <c r="BI198" s="450">
        <f>IF(IFERROR(HLOOKUP($B198,$F58:$FS58,1,FALSE),0)=0,0,1)*BI$62</f>
        <v>0</v>
      </c>
    </row>
    <row r="199" spans="1:61" ht="13">
      <c r="A199" s="609">
        <v>15</v>
      </c>
      <c r="B199" s="619" t="s">
        <v>774</v>
      </c>
      <c r="C199">
        <f t="shared" ca="1" si="0"/>
        <v>1.18</v>
      </c>
      <c r="D199">
        <f t="shared" si="1"/>
        <v>2</v>
      </c>
      <c r="E199" s="450">
        <f>IF(IFERROR(HLOOKUP($B199,$F2:$FS2,1,FALSE),0)=0,0,1)*E$62</f>
        <v>0</v>
      </c>
      <c r="F199" s="450">
        <f>IF(IFERROR(HLOOKUP($B199,$F3:$FS3,1,FALSE),0)=0,0,1)*F$62</f>
        <v>0.18</v>
      </c>
      <c r="G199" s="450">
        <f>IF(IFERROR(HLOOKUP($B199,$F4:$FS4,1,FALSE),0)=0,0,1)*G$62</f>
        <v>1</v>
      </c>
      <c r="H199" s="450">
        <f>IF(IFERROR(HLOOKUP($B199,$F5:$FS5,1,FALSE),0)=0,0,1)*H$62</f>
        <v>0</v>
      </c>
      <c r="I199" s="450">
        <f ca="1">IF(IFERROR(HLOOKUP($B199,$F6:$FS6,1,FALSE),0)=0,0,1)*I$62</f>
        <v>0</v>
      </c>
      <c r="J199" s="450">
        <f>IF(IFERROR(HLOOKUP($B199,$F7:$FS7,1,FALSE),0)=0,0,1)*J$62</f>
        <v>0</v>
      </c>
      <c r="K199" s="450">
        <f>IF(IFERROR(HLOOKUP($B199,$F8:$FS8,1,FALSE),0)=0,0,1)*K$62</f>
        <v>0</v>
      </c>
      <c r="L199" s="450">
        <f>IF(IFERROR(HLOOKUP($B199,$F9:$FS9,1,FALSE),0)=0,0,1)*L$62</f>
        <v>0</v>
      </c>
      <c r="M199" s="450">
        <f>IF(IFERROR(HLOOKUP($B199,$F10:$FS10,1,FALSE),0)=0,0,1)*M$62</f>
        <v>0</v>
      </c>
      <c r="N199" s="450">
        <f>IF(IFERROR(HLOOKUP($B199,$F11:$FS11,1,FALSE),0)=0,0,1)*N$62</f>
        <v>0</v>
      </c>
      <c r="O199" s="450">
        <f>IF(IFERROR(HLOOKUP($B199,$F12:$FS12,1,FALSE),0)=0,0,1)*O$62</f>
        <v>0</v>
      </c>
      <c r="P199" s="450">
        <f>IF(IFERROR(HLOOKUP($B199,$F13:$FS13,1,FALSE),0)=0,0,1)*P$62</f>
        <v>0</v>
      </c>
      <c r="Q199" s="450">
        <f>IF(IFERROR(HLOOKUP($B199,$F14:$FS14,1,FALSE),0)=0,0,1)*Q$62</f>
        <v>0</v>
      </c>
      <c r="R199" s="450">
        <f>IF(IFERROR(HLOOKUP($B199,$F15:$FS15,1,FALSE),0)=0,0,1)*R$62</f>
        <v>0</v>
      </c>
      <c r="S199" s="450">
        <f>IF(IFERROR(HLOOKUP($B199,$F16:$FS16,1,FALSE),0)=0,0,1)*S$62</f>
        <v>0</v>
      </c>
      <c r="T199" s="450">
        <f>IF(IFERROR(HLOOKUP($B199,$F17:$FS17,1,FALSE),0)=0,0,1)*T$62</f>
        <v>0</v>
      </c>
      <c r="U199" s="450">
        <f>IF(IFERROR(HLOOKUP($B199,$F18:$FS18,1,FALSE),0)=0,0,1)*U$62</f>
        <v>0</v>
      </c>
      <c r="V199" s="450">
        <f>IF(IFERROR(HLOOKUP($B199,$F19:$FS19,1,FALSE),0)=0,0,1)*V$62</f>
        <v>0</v>
      </c>
      <c r="W199" s="450">
        <f>IF(IFERROR(HLOOKUP($B199,$F20:$FS20,1,FALSE),0)=0,0,1)*W$62</f>
        <v>0</v>
      </c>
      <c r="X199" s="450">
        <f>IF(IFERROR(HLOOKUP($B199,$F21:$FS21,1,FALSE),0)=0,0,1)*X$62</f>
        <v>0</v>
      </c>
      <c r="Y199" s="450">
        <f>IF(IFERROR(HLOOKUP($B199,$F22:$FS22,1,FALSE),0)=0,0,1)*Y$62</f>
        <v>0</v>
      </c>
      <c r="Z199" s="450">
        <f>IF(IFERROR(HLOOKUP($B199,$F23:$FS23,1,FALSE),0)=0,0,1)*Z$62</f>
        <v>0</v>
      </c>
      <c r="AA199" s="450">
        <f>IF(IFERROR(HLOOKUP($B199,$F24:$FS24,1,FALSE),0)=0,0,1)*AA$62</f>
        <v>0</v>
      </c>
      <c r="AB199" s="450">
        <f>IF(IFERROR(HLOOKUP($B199,$F25:$FS25,1,FALSE),0)=0,0,1)*AB$62</f>
        <v>0</v>
      </c>
      <c r="AC199" s="450">
        <f>IF(IFERROR(HLOOKUP($B199,$F26:$FS26,1,FALSE),0)=0,0,1)*AC$62</f>
        <v>0</v>
      </c>
      <c r="AD199" s="450">
        <f>IF(IFERROR(HLOOKUP($B199,$F27:$FS27,1,FALSE),0)=0,0,1)*AD$62</f>
        <v>0</v>
      </c>
      <c r="AE199" s="450">
        <f>IF(IFERROR(HLOOKUP($B199,$F28:$FS28,1,FALSE),0)=0,0,1)*AE$62</f>
        <v>0</v>
      </c>
      <c r="AF199" s="450">
        <f>IF(IFERROR(HLOOKUP($B199,$F29:$FS29,1,FALSE),0)=0,0,1)*AF$62</f>
        <v>0</v>
      </c>
      <c r="AG199" s="450">
        <f>IF(IFERROR(HLOOKUP($B199,$F30:$FS30,1,FALSE),0)=0,0,1)*AG$62</f>
        <v>0</v>
      </c>
      <c r="AH199" s="450">
        <f>IF(IFERROR(HLOOKUP($B199,$F31:$FS31,1,FALSE),0)=0,0,1)*AH$62</f>
        <v>0</v>
      </c>
      <c r="AI199" s="450">
        <f>IF(IFERROR(HLOOKUP($B199,$F32:$FS32,1,FALSE),0)=0,0,1)*AI$62</f>
        <v>0</v>
      </c>
      <c r="AJ199" s="450">
        <f>IF(IFERROR(HLOOKUP($B199,$F33:$FS33,1,FALSE),0)=0,0,1)*AJ$62</f>
        <v>0</v>
      </c>
      <c r="AK199" s="450">
        <f>IF(IFERROR(HLOOKUP($B199,$F34:$FS34,1,FALSE),0)=0,0,1)*AK$62</f>
        <v>0</v>
      </c>
      <c r="AL199" s="450">
        <f>IF(IFERROR(HLOOKUP($B199,$F35:$FS35,1,FALSE),0)=0,0,1)*AL$62</f>
        <v>0</v>
      </c>
      <c r="AM199" s="450">
        <f>IF(IFERROR(HLOOKUP($B199,$F36:$FS36,1,FALSE),0)=0,0,1)*AM$62</f>
        <v>0</v>
      </c>
      <c r="AN199" s="450">
        <f>IF(IFERROR(HLOOKUP($B199,$F37:$FS37,1,FALSE),0)=0,0,1)*AN$62</f>
        <v>0</v>
      </c>
      <c r="AO199" s="450">
        <f>IF(IFERROR(HLOOKUP($B199,$F38:$FS38,1,FALSE),0)=0,0,1)*AO$62</f>
        <v>0</v>
      </c>
      <c r="AP199" s="450">
        <f>IF(IFERROR(HLOOKUP($B199,$F39:$FS39,1,FALSE),0)=0,0,1)*AP$62</f>
        <v>0</v>
      </c>
      <c r="AQ199" s="450">
        <f>IF(IFERROR(HLOOKUP($B199,$F40:$FS40,1,FALSE),0)=0,0,1)*AQ$62</f>
        <v>0</v>
      </c>
      <c r="AR199" s="450">
        <f>IF(IFERROR(HLOOKUP($B199,$F41:$FS41,1,FALSE),0)=0,0,1)*AR$62</f>
        <v>0</v>
      </c>
      <c r="AS199" s="450">
        <f>IF(IFERROR(HLOOKUP($B199,$F42:$FS42,1,FALSE),0)=0,0,1)*AS$62</f>
        <v>0</v>
      </c>
      <c r="AT199" s="450">
        <f>IF(IFERROR(HLOOKUP($B199,$F43:$FS43,1,FALSE),0)=0,0,1)*AT$62</f>
        <v>0</v>
      </c>
      <c r="AU199" s="450">
        <f>IF(IFERROR(HLOOKUP($B199,$F44:$FS44,1,FALSE),0)=0,0,1)*AU$62</f>
        <v>0</v>
      </c>
      <c r="AV199" s="450">
        <f>IF(IFERROR(HLOOKUP($B199,$F45:$FS45,1,FALSE),0)=0,0,1)*AV$62</f>
        <v>0</v>
      </c>
      <c r="AW199" s="450">
        <f>IF(IFERROR(HLOOKUP($B199,$F46:$FS46,1,FALSE),0)=0,0,1)*AW$62</f>
        <v>0</v>
      </c>
      <c r="AX199" s="450">
        <f>IF(IFERROR(HLOOKUP($B199,$F47:$FS47,1,FALSE),0)=0,0,1)*AX$62</f>
        <v>0</v>
      </c>
      <c r="AY199" s="450">
        <f>IF(IFERROR(HLOOKUP($B199,$F48:$FS48,1,FALSE),0)=0,0,1)*AY$62</f>
        <v>0</v>
      </c>
      <c r="AZ199" s="450">
        <f>IF(IFERROR(HLOOKUP($B199,$F49:$FS49,1,FALSE),0)=0,0,1)*AZ$62</f>
        <v>0</v>
      </c>
      <c r="BA199" s="450">
        <f>IF(IFERROR(HLOOKUP($B199,$F50:$FS50,1,FALSE),0)=0,0,1)*BA$62</f>
        <v>0</v>
      </c>
      <c r="BB199" s="450">
        <f>IF(IFERROR(HLOOKUP($B199,$F51:$FS51,1,FALSE),0)=0,0,1)*BB$62</f>
        <v>0</v>
      </c>
      <c r="BC199" s="450">
        <f>IF(IFERROR(HLOOKUP($B199,$F52:$FS52,1,FALSE),0)=0,0,1)*BC$62</f>
        <v>0</v>
      </c>
      <c r="BD199" s="450">
        <f>IF(IFERROR(HLOOKUP($B199,$F53:$FS53,1,FALSE),0)=0,0,1)*BD$62</f>
        <v>0</v>
      </c>
      <c r="BE199" s="450">
        <f>IF(IFERROR(HLOOKUP($B199,$F54:$FS54,1,FALSE),0)=0,0,1)*BE$62</f>
        <v>0</v>
      </c>
      <c r="BF199" s="450">
        <f>IF(IFERROR(HLOOKUP($B199,$F55:$FS55,1,FALSE),0)=0,0,1)*BF$62</f>
        <v>0</v>
      </c>
      <c r="BG199" s="450">
        <f>IF(IFERROR(HLOOKUP($B199,$F56:$FS56,1,FALSE),0)=0,0,1)*BG$62</f>
        <v>0</v>
      </c>
      <c r="BH199" s="450">
        <f>IF(IFERROR(HLOOKUP($B199,$F57:$FS57,1,FALSE),0)=0,0,1)*BH$62</f>
        <v>0</v>
      </c>
      <c r="BI199" s="450">
        <f>IF(IFERROR(HLOOKUP($B199,$F58:$FS58,1,FALSE),0)=0,0,1)*BI$62</f>
        <v>0</v>
      </c>
    </row>
    <row r="200" spans="1:61" ht="13">
      <c r="A200" s="609">
        <v>15</v>
      </c>
      <c r="B200" s="619" t="s">
        <v>775</v>
      </c>
      <c r="C200">
        <f t="shared" ca="1" si="0"/>
        <v>1.18</v>
      </c>
      <c r="D200">
        <f t="shared" si="1"/>
        <v>2</v>
      </c>
      <c r="E200" s="450">
        <f>IF(IFERROR(HLOOKUP($B200,$F2:$FS2,1,FALSE),0)=0,0,1)*E$62</f>
        <v>0</v>
      </c>
      <c r="F200" s="450">
        <f>IF(IFERROR(HLOOKUP($B200,$F3:$FS3,1,FALSE),0)=0,0,1)*F$62</f>
        <v>0.18</v>
      </c>
      <c r="G200" s="450">
        <f>IF(IFERROR(HLOOKUP($B200,$F4:$FS4,1,FALSE),0)=0,0,1)*G$62</f>
        <v>1</v>
      </c>
      <c r="H200" s="450">
        <f>IF(IFERROR(HLOOKUP($B200,$F5:$FS5,1,FALSE),0)=0,0,1)*H$62</f>
        <v>0</v>
      </c>
      <c r="I200" s="450">
        <f ca="1">IF(IFERROR(HLOOKUP($B200,$F6:$FS6,1,FALSE),0)=0,0,1)*I$62</f>
        <v>0</v>
      </c>
      <c r="J200" s="450">
        <f>IF(IFERROR(HLOOKUP($B200,$F7:$FS7,1,FALSE),0)=0,0,1)*J$62</f>
        <v>0</v>
      </c>
      <c r="K200" s="450">
        <f>IF(IFERROR(HLOOKUP($B200,$F8:$FS8,1,FALSE),0)=0,0,1)*K$62</f>
        <v>0</v>
      </c>
      <c r="L200" s="450">
        <f>IF(IFERROR(HLOOKUP($B200,$F9:$FS9,1,FALSE),0)=0,0,1)*L$62</f>
        <v>0</v>
      </c>
      <c r="M200" s="450">
        <f>IF(IFERROR(HLOOKUP($B200,$F10:$FS10,1,FALSE),0)=0,0,1)*M$62</f>
        <v>0</v>
      </c>
      <c r="N200" s="450">
        <f>IF(IFERROR(HLOOKUP($B200,$F11:$FS11,1,FALSE),0)=0,0,1)*N$62</f>
        <v>0</v>
      </c>
      <c r="O200" s="450">
        <f>IF(IFERROR(HLOOKUP($B200,$F12:$FS12,1,FALSE),0)=0,0,1)*O$62</f>
        <v>0</v>
      </c>
      <c r="P200" s="450">
        <f>IF(IFERROR(HLOOKUP($B200,$F13:$FS13,1,FALSE),0)=0,0,1)*P$62</f>
        <v>0</v>
      </c>
      <c r="Q200" s="450">
        <f>IF(IFERROR(HLOOKUP($B200,$F14:$FS14,1,FALSE),0)=0,0,1)*Q$62</f>
        <v>0</v>
      </c>
      <c r="R200" s="450">
        <f>IF(IFERROR(HLOOKUP($B200,$F15:$FS15,1,FALSE),0)=0,0,1)*R$62</f>
        <v>0</v>
      </c>
      <c r="S200" s="450">
        <f>IF(IFERROR(HLOOKUP($B200,$F16:$FS16,1,FALSE),0)=0,0,1)*S$62</f>
        <v>0</v>
      </c>
      <c r="T200" s="450">
        <f>IF(IFERROR(HLOOKUP($B200,$F17:$FS17,1,FALSE),0)=0,0,1)*T$62</f>
        <v>0</v>
      </c>
      <c r="U200" s="450">
        <f>IF(IFERROR(HLOOKUP($B200,$F18:$FS18,1,FALSE),0)=0,0,1)*U$62</f>
        <v>0</v>
      </c>
      <c r="V200" s="450">
        <f>IF(IFERROR(HLOOKUP($B200,$F19:$FS19,1,FALSE),0)=0,0,1)*V$62</f>
        <v>0</v>
      </c>
      <c r="W200" s="450">
        <f>IF(IFERROR(HLOOKUP($B200,$F20:$FS20,1,FALSE),0)=0,0,1)*W$62</f>
        <v>0</v>
      </c>
      <c r="X200" s="450">
        <f>IF(IFERROR(HLOOKUP($B200,$F21:$FS21,1,FALSE),0)=0,0,1)*X$62</f>
        <v>0</v>
      </c>
      <c r="Y200" s="450">
        <f>IF(IFERROR(HLOOKUP($B200,$F22:$FS22,1,FALSE),0)=0,0,1)*Y$62</f>
        <v>0</v>
      </c>
      <c r="Z200" s="450">
        <f>IF(IFERROR(HLOOKUP($B200,$F23:$FS23,1,FALSE),0)=0,0,1)*Z$62</f>
        <v>0</v>
      </c>
      <c r="AA200" s="450">
        <f>IF(IFERROR(HLOOKUP($B200,$F24:$FS24,1,FALSE),0)=0,0,1)*AA$62</f>
        <v>0</v>
      </c>
      <c r="AB200" s="450">
        <f>IF(IFERROR(HLOOKUP($B200,$F25:$FS25,1,FALSE),0)=0,0,1)*AB$62</f>
        <v>0</v>
      </c>
      <c r="AC200" s="450">
        <f>IF(IFERROR(HLOOKUP($B200,$F26:$FS26,1,FALSE),0)=0,0,1)*AC$62</f>
        <v>0</v>
      </c>
      <c r="AD200" s="450">
        <f>IF(IFERROR(HLOOKUP($B200,$F27:$FS27,1,FALSE),0)=0,0,1)*AD$62</f>
        <v>0</v>
      </c>
      <c r="AE200" s="450">
        <f>IF(IFERROR(HLOOKUP($B200,$F28:$FS28,1,FALSE),0)=0,0,1)*AE$62</f>
        <v>0</v>
      </c>
      <c r="AF200" s="450">
        <f>IF(IFERROR(HLOOKUP($B200,$F29:$FS29,1,FALSE),0)=0,0,1)*AF$62</f>
        <v>0</v>
      </c>
      <c r="AG200" s="450">
        <f>IF(IFERROR(HLOOKUP($B200,$F30:$FS30,1,FALSE),0)=0,0,1)*AG$62</f>
        <v>0</v>
      </c>
      <c r="AH200" s="450">
        <f>IF(IFERROR(HLOOKUP($B200,$F31:$FS31,1,FALSE),0)=0,0,1)*AH$62</f>
        <v>0</v>
      </c>
      <c r="AI200" s="450">
        <f>IF(IFERROR(HLOOKUP($B200,$F32:$FS32,1,FALSE),0)=0,0,1)*AI$62</f>
        <v>0</v>
      </c>
      <c r="AJ200" s="450">
        <f>IF(IFERROR(HLOOKUP($B200,$F33:$FS33,1,FALSE),0)=0,0,1)*AJ$62</f>
        <v>0</v>
      </c>
      <c r="AK200" s="450">
        <f>IF(IFERROR(HLOOKUP($B200,$F34:$FS34,1,FALSE),0)=0,0,1)*AK$62</f>
        <v>0</v>
      </c>
      <c r="AL200" s="450">
        <f>IF(IFERROR(HLOOKUP($B200,$F35:$FS35,1,FALSE),0)=0,0,1)*AL$62</f>
        <v>0</v>
      </c>
      <c r="AM200" s="450">
        <f>IF(IFERROR(HLOOKUP($B200,$F36:$FS36,1,FALSE),0)=0,0,1)*AM$62</f>
        <v>0</v>
      </c>
      <c r="AN200" s="450">
        <f>IF(IFERROR(HLOOKUP($B200,$F37:$FS37,1,FALSE),0)=0,0,1)*AN$62</f>
        <v>0</v>
      </c>
      <c r="AO200" s="450">
        <f>IF(IFERROR(HLOOKUP($B200,$F38:$FS38,1,FALSE),0)=0,0,1)*AO$62</f>
        <v>0</v>
      </c>
      <c r="AP200" s="450">
        <f>IF(IFERROR(HLOOKUP($B200,$F39:$FS39,1,FALSE),0)=0,0,1)*AP$62</f>
        <v>0</v>
      </c>
      <c r="AQ200" s="450">
        <f>IF(IFERROR(HLOOKUP($B200,$F40:$FS40,1,FALSE),0)=0,0,1)*AQ$62</f>
        <v>0</v>
      </c>
      <c r="AR200" s="450">
        <f>IF(IFERROR(HLOOKUP($B200,$F41:$FS41,1,FALSE),0)=0,0,1)*AR$62</f>
        <v>0</v>
      </c>
      <c r="AS200" s="450">
        <f>IF(IFERROR(HLOOKUP($B200,$F42:$FS42,1,FALSE),0)=0,0,1)*AS$62</f>
        <v>0</v>
      </c>
      <c r="AT200" s="450">
        <f>IF(IFERROR(HLOOKUP($B200,$F43:$FS43,1,FALSE),0)=0,0,1)*AT$62</f>
        <v>0</v>
      </c>
      <c r="AU200" s="450">
        <f>IF(IFERROR(HLOOKUP($B200,$F44:$FS44,1,FALSE),0)=0,0,1)*AU$62</f>
        <v>0</v>
      </c>
      <c r="AV200" s="450">
        <f>IF(IFERROR(HLOOKUP($B200,$F45:$FS45,1,FALSE),0)=0,0,1)*AV$62</f>
        <v>0</v>
      </c>
      <c r="AW200" s="450">
        <f>IF(IFERROR(HLOOKUP($B200,$F46:$FS46,1,FALSE),0)=0,0,1)*AW$62</f>
        <v>0</v>
      </c>
      <c r="AX200" s="450">
        <f>IF(IFERROR(HLOOKUP($B200,$F47:$FS47,1,FALSE),0)=0,0,1)*AX$62</f>
        <v>0</v>
      </c>
      <c r="AY200" s="450">
        <f>IF(IFERROR(HLOOKUP($B200,$F48:$FS48,1,FALSE),0)=0,0,1)*AY$62</f>
        <v>0</v>
      </c>
      <c r="AZ200" s="450">
        <f>IF(IFERROR(HLOOKUP($B200,$F49:$FS49,1,FALSE),0)=0,0,1)*AZ$62</f>
        <v>0</v>
      </c>
      <c r="BA200" s="450">
        <f>IF(IFERROR(HLOOKUP($B200,$F50:$FS50,1,FALSE),0)=0,0,1)*BA$62</f>
        <v>0</v>
      </c>
      <c r="BB200" s="450">
        <f>IF(IFERROR(HLOOKUP($B200,$F51:$FS51,1,FALSE),0)=0,0,1)*BB$62</f>
        <v>0</v>
      </c>
      <c r="BC200" s="450">
        <f>IF(IFERROR(HLOOKUP($B200,$F52:$FS52,1,FALSE),0)=0,0,1)*BC$62</f>
        <v>0</v>
      </c>
      <c r="BD200" s="450">
        <f>IF(IFERROR(HLOOKUP($B200,$F53:$FS53,1,FALSE),0)=0,0,1)*BD$62</f>
        <v>0</v>
      </c>
      <c r="BE200" s="450">
        <f>IF(IFERROR(HLOOKUP($B200,$F54:$FS54,1,FALSE),0)=0,0,1)*BE$62</f>
        <v>0</v>
      </c>
      <c r="BF200" s="450">
        <f>IF(IFERROR(HLOOKUP($B200,$F55:$FS55,1,FALSE),0)=0,0,1)*BF$62</f>
        <v>0</v>
      </c>
      <c r="BG200" s="450">
        <f>IF(IFERROR(HLOOKUP($B200,$F56:$FS56,1,FALSE),0)=0,0,1)*BG$62</f>
        <v>0</v>
      </c>
      <c r="BH200" s="450">
        <f>IF(IFERROR(HLOOKUP($B200,$F57:$FS57,1,FALSE),0)=0,0,1)*BH$62</f>
        <v>0</v>
      </c>
      <c r="BI200" s="450">
        <f>IF(IFERROR(HLOOKUP($B200,$F58:$FS58,1,FALSE),0)=0,0,1)*BI$62</f>
        <v>0</v>
      </c>
    </row>
    <row r="201" spans="1:61" ht="13">
      <c r="A201" s="609">
        <v>15</v>
      </c>
      <c r="B201" s="619" t="s">
        <v>776</v>
      </c>
      <c r="C201">
        <f t="shared" ca="1" si="0"/>
        <v>1.18</v>
      </c>
      <c r="D201">
        <f t="shared" si="1"/>
        <v>2</v>
      </c>
      <c r="E201" s="450">
        <f>IF(IFERROR(HLOOKUP($B201,$F2:$FS2,1,FALSE),0)=0,0,1)*E$62</f>
        <v>0</v>
      </c>
      <c r="F201" s="450">
        <f>IF(IFERROR(HLOOKUP($B201,$F3:$FS3,1,FALSE),0)=0,0,1)*F$62</f>
        <v>0.18</v>
      </c>
      <c r="G201" s="450">
        <f>IF(IFERROR(HLOOKUP($B201,$F4:$FS4,1,FALSE),0)=0,0,1)*G$62</f>
        <v>1</v>
      </c>
      <c r="H201" s="450">
        <f>IF(IFERROR(HLOOKUP($B201,$F5:$FS5,1,FALSE),0)=0,0,1)*H$62</f>
        <v>0</v>
      </c>
      <c r="I201" s="450">
        <f ca="1">IF(IFERROR(HLOOKUP($B201,$F6:$FS6,1,FALSE),0)=0,0,1)*I$62</f>
        <v>0</v>
      </c>
      <c r="J201" s="450">
        <f>IF(IFERROR(HLOOKUP($B201,$F7:$FS7,1,FALSE),0)=0,0,1)*J$62</f>
        <v>0</v>
      </c>
      <c r="K201" s="450">
        <f>IF(IFERROR(HLOOKUP($B201,$F8:$FS8,1,FALSE),0)=0,0,1)*K$62</f>
        <v>0</v>
      </c>
      <c r="L201" s="450">
        <f>IF(IFERROR(HLOOKUP($B201,$F9:$FS9,1,FALSE),0)=0,0,1)*L$62</f>
        <v>0</v>
      </c>
      <c r="M201" s="450">
        <f>IF(IFERROR(HLOOKUP($B201,$F10:$FS10,1,FALSE),0)=0,0,1)*M$62</f>
        <v>0</v>
      </c>
      <c r="N201" s="450">
        <f>IF(IFERROR(HLOOKUP($B201,$F11:$FS11,1,FALSE),0)=0,0,1)*N$62</f>
        <v>0</v>
      </c>
      <c r="O201" s="450">
        <f>IF(IFERROR(HLOOKUP($B201,$F12:$FS12,1,FALSE),0)=0,0,1)*O$62</f>
        <v>0</v>
      </c>
      <c r="P201" s="450">
        <f>IF(IFERROR(HLOOKUP($B201,$F13:$FS13,1,FALSE),0)=0,0,1)*P$62</f>
        <v>0</v>
      </c>
      <c r="Q201" s="450">
        <f>IF(IFERROR(HLOOKUP($B201,$F14:$FS14,1,FALSE),0)=0,0,1)*Q$62</f>
        <v>0</v>
      </c>
      <c r="R201" s="450">
        <f>IF(IFERROR(HLOOKUP($B201,$F15:$FS15,1,FALSE),0)=0,0,1)*R$62</f>
        <v>0</v>
      </c>
      <c r="S201" s="450">
        <f>IF(IFERROR(HLOOKUP($B201,$F16:$FS16,1,FALSE),0)=0,0,1)*S$62</f>
        <v>0</v>
      </c>
      <c r="T201" s="450">
        <f>IF(IFERROR(HLOOKUP($B201,$F17:$FS17,1,FALSE),0)=0,0,1)*T$62</f>
        <v>0</v>
      </c>
      <c r="U201" s="450">
        <f>IF(IFERROR(HLOOKUP($B201,$F18:$FS18,1,FALSE),0)=0,0,1)*U$62</f>
        <v>0</v>
      </c>
      <c r="V201" s="450">
        <f>IF(IFERROR(HLOOKUP($B201,$F19:$FS19,1,FALSE),0)=0,0,1)*V$62</f>
        <v>0</v>
      </c>
      <c r="W201" s="450">
        <f>IF(IFERROR(HLOOKUP($B201,$F20:$FS20,1,FALSE),0)=0,0,1)*W$62</f>
        <v>0</v>
      </c>
      <c r="X201" s="450">
        <f>IF(IFERROR(HLOOKUP($B201,$F21:$FS21,1,FALSE),0)=0,0,1)*X$62</f>
        <v>0</v>
      </c>
      <c r="Y201" s="450">
        <f>IF(IFERROR(HLOOKUP($B201,$F22:$FS22,1,FALSE),0)=0,0,1)*Y$62</f>
        <v>0</v>
      </c>
      <c r="Z201" s="450">
        <f>IF(IFERROR(HLOOKUP($B201,$F23:$FS23,1,FALSE),0)=0,0,1)*Z$62</f>
        <v>0</v>
      </c>
      <c r="AA201" s="450">
        <f>IF(IFERROR(HLOOKUP($B201,$F24:$FS24,1,FALSE),0)=0,0,1)*AA$62</f>
        <v>0</v>
      </c>
      <c r="AB201" s="450">
        <f>IF(IFERROR(HLOOKUP($B201,$F25:$FS25,1,FALSE),0)=0,0,1)*AB$62</f>
        <v>0</v>
      </c>
      <c r="AC201" s="450">
        <f>IF(IFERROR(HLOOKUP($B201,$F26:$FS26,1,FALSE),0)=0,0,1)*AC$62</f>
        <v>0</v>
      </c>
      <c r="AD201" s="450">
        <f>IF(IFERROR(HLOOKUP($B201,$F27:$FS27,1,FALSE),0)=0,0,1)*AD$62</f>
        <v>0</v>
      </c>
      <c r="AE201" s="450">
        <f>IF(IFERROR(HLOOKUP($B201,$F28:$FS28,1,FALSE),0)=0,0,1)*AE$62</f>
        <v>0</v>
      </c>
      <c r="AF201" s="450">
        <f>IF(IFERROR(HLOOKUP($B201,$F29:$FS29,1,FALSE),0)=0,0,1)*AF$62</f>
        <v>0</v>
      </c>
      <c r="AG201" s="450">
        <f>IF(IFERROR(HLOOKUP($B201,$F30:$FS30,1,FALSE),0)=0,0,1)*AG$62</f>
        <v>0</v>
      </c>
      <c r="AH201" s="450">
        <f>IF(IFERROR(HLOOKUP($B201,$F31:$FS31,1,FALSE),0)=0,0,1)*AH$62</f>
        <v>0</v>
      </c>
      <c r="AI201" s="450">
        <f>IF(IFERROR(HLOOKUP($B201,$F32:$FS32,1,FALSE),0)=0,0,1)*AI$62</f>
        <v>0</v>
      </c>
      <c r="AJ201" s="450">
        <f>IF(IFERROR(HLOOKUP($B201,$F33:$FS33,1,FALSE),0)=0,0,1)*AJ$62</f>
        <v>0</v>
      </c>
      <c r="AK201" s="450">
        <f>IF(IFERROR(HLOOKUP($B201,$F34:$FS34,1,FALSE),0)=0,0,1)*AK$62</f>
        <v>0</v>
      </c>
      <c r="AL201" s="450">
        <f>IF(IFERROR(HLOOKUP($B201,$F35:$FS35,1,FALSE),0)=0,0,1)*AL$62</f>
        <v>0</v>
      </c>
      <c r="AM201" s="450">
        <f>IF(IFERROR(HLOOKUP($B201,$F36:$FS36,1,FALSE),0)=0,0,1)*AM$62</f>
        <v>0</v>
      </c>
      <c r="AN201" s="450">
        <f>IF(IFERROR(HLOOKUP($B201,$F37:$FS37,1,FALSE),0)=0,0,1)*AN$62</f>
        <v>0</v>
      </c>
      <c r="AO201" s="450">
        <f>IF(IFERROR(HLOOKUP($B201,$F38:$FS38,1,FALSE),0)=0,0,1)*AO$62</f>
        <v>0</v>
      </c>
      <c r="AP201" s="450">
        <f>IF(IFERROR(HLOOKUP($B201,$F39:$FS39,1,FALSE),0)=0,0,1)*AP$62</f>
        <v>0</v>
      </c>
      <c r="AQ201" s="450">
        <f>IF(IFERROR(HLOOKUP($B201,$F40:$FS40,1,FALSE),0)=0,0,1)*AQ$62</f>
        <v>0</v>
      </c>
      <c r="AR201" s="450">
        <f>IF(IFERROR(HLOOKUP($B201,$F41:$FS41,1,FALSE),0)=0,0,1)*AR$62</f>
        <v>0</v>
      </c>
      <c r="AS201" s="450">
        <f>IF(IFERROR(HLOOKUP($B201,$F42:$FS42,1,FALSE),0)=0,0,1)*AS$62</f>
        <v>0</v>
      </c>
      <c r="AT201" s="450">
        <f>IF(IFERROR(HLOOKUP($B201,$F43:$FS43,1,FALSE),0)=0,0,1)*AT$62</f>
        <v>0</v>
      </c>
      <c r="AU201" s="450">
        <f>IF(IFERROR(HLOOKUP($B201,$F44:$FS44,1,FALSE),0)=0,0,1)*AU$62</f>
        <v>0</v>
      </c>
      <c r="AV201" s="450">
        <f>IF(IFERROR(HLOOKUP($B201,$F45:$FS45,1,FALSE),0)=0,0,1)*AV$62</f>
        <v>0</v>
      </c>
      <c r="AW201" s="450">
        <f>IF(IFERROR(HLOOKUP($B201,$F46:$FS46,1,FALSE),0)=0,0,1)*AW$62</f>
        <v>0</v>
      </c>
      <c r="AX201" s="450">
        <f>IF(IFERROR(HLOOKUP($B201,$F47:$FS47,1,FALSE),0)=0,0,1)*AX$62</f>
        <v>0</v>
      </c>
      <c r="AY201" s="450">
        <f>IF(IFERROR(HLOOKUP($B201,$F48:$FS48,1,FALSE),0)=0,0,1)*AY$62</f>
        <v>0</v>
      </c>
      <c r="AZ201" s="450">
        <f>IF(IFERROR(HLOOKUP($B201,$F49:$FS49,1,FALSE),0)=0,0,1)*AZ$62</f>
        <v>0</v>
      </c>
      <c r="BA201" s="450">
        <f>IF(IFERROR(HLOOKUP($B201,$F50:$FS50,1,FALSE),0)=0,0,1)*BA$62</f>
        <v>0</v>
      </c>
      <c r="BB201" s="450">
        <f>IF(IFERROR(HLOOKUP($B201,$F51:$FS51,1,FALSE),0)=0,0,1)*BB$62</f>
        <v>0</v>
      </c>
      <c r="BC201" s="450">
        <f>IF(IFERROR(HLOOKUP($B201,$F52:$FS52,1,FALSE),0)=0,0,1)*BC$62</f>
        <v>0</v>
      </c>
      <c r="BD201" s="450">
        <f>IF(IFERROR(HLOOKUP($B201,$F53:$FS53,1,FALSE),0)=0,0,1)*BD$62</f>
        <v>0</v>
      </c>
      <c r="BE201" s="450">
        <f>IF(IFERROR(HLOOKUP($B201,$F54:$FS54,1,FALSE),0)=0,0,1)*BE$62</f>
        <v>0</v>
      </c>
      <c r="BF201" s="450">
        <f>IF(IFERROR(HLOOKUP($B201,$F55:$FS55,1,FALSE),0)=0,0,1)*BF$62</f>
        <v>0</v>
      </c>
      <c r="BG201" s="450">
        <f>IF(IFERROR(HLOOKUP($B201,$F56:$FS56,1,FALSE),0)=0,0,1)*BG$62</f>
        <v>0</v>
      </c>
      <c r="BH201" s="450">
        <f>IF(IFERROR(HLOOKUP($B201,$F57:$FS57,1,FALSE),0)=0,0,1)*BH$62</f>
        <v>0</v>
      </c>
      <c r="BI201" s="450">
        <f>IF(IFERROR(HLOOKUP($B201,$F58:$FS58,1,FALSE),0)=0,0,1)*BI$62</f>
        <v>0</v>
      </c>
    </row>
    <row r="202" spans="1:61" ht="13">
      <c r="A202" s="609">
        <v>16</v>
      </c>
      <c r="B202" s="619" t="s">
        <v>777</v>
      </c>
      <c r="C202">
        <f t="shared" ca="1" si="0"/>
        <v>0.18</v>
      </c>
      <c r="D202">
        <f t="shared" si="1"/>
        <v>1</v>
      </c>
      <c r="E202" s="450">
        <f>IF(IFERROR(HLOOKUP($B202,$F2:$FS2,1,FALSE),0)=0,0,1)*E$62</f>
        <v>0</v>
      </c>
      <c r="F202" s="450">
        <f>IF(IFERROR(HLOOKUP($B202,$F3:$FS3,1,FALSE),0)=0,0,1)*F$62</f>
        <v>0.18</v>
      </c>
      <c r="G202" s="450">
        <f>IF(IFERROR(HLOOKUP($B202,$F4:$FS4,1,FALSE),0)=0,0,1)*G$62</f>
        <v>0</v>
      </c>
      <c r="H202" s="450">
        <f>IF(IFERROR(HLOOKUP($B202,$F5:$FS5,1,FALSE),0)=0,0,1)*H$62</f>
        <v>0</v>
      </c>
      <c r="I202" s="450">
        <f ca="1">IF(IFERROR(HLOOKUP($B202,$F6:$FS6,1,FALSE),0)=0,0,1)*I$62</f>
        <v>0</v>
      </c>
      <c r="J202" s="450">
        <f>IF(IFERROR(HLOOKUP($B202,$F7:$FS7,1,FALSE),0)=0,0,1)*J$62</f>
        <v>0</v>
      </c>
      <c r="K202" s="450">
        <f>IF(IFERROR(HLOOKUP($B202,$F8:$FS8,1,FALSE),0)=0,0,1)*K$62</f>
        <v>0</v>
      </c>
      <c r="L202" s="450">
        <f>IF(IFERROR(HLOOKUP($B202,$F9:$FS9,1,FALSE),0)=0,0,1)*L$62</f>
        <v>0</v>
      </c>
      <c r="M202" s="450">
        <f>IF(IFERROR(HLOOKUP($B202,$F10:$FS10,1,FALSE),0)=0,0,1)*M$62</f>
        <v>0</v>
      </c>
      <c r="N202" s="450">
        <f>IF(IFERROR(HLOOKUP($B202,$F11:$FS11,1,FALSE),0)=0,0,1)*N$62</f>
        <v>0</v>
      </c>
      <c r="O202" s="450">
        <f>IF(IFERROR(HLOOKUP($B202,$F12:$FS12,1,FALSE),0)=0,0,1)*O$62</f>
        <v>0</v>
      </c>
      <c r="P202" s="450">
        <f>IF(IFERROR(HLOOKUP($B202,$F13:$FS13,1,FALSE),0)=0,0,1)*P$62</f>
        <v>0</v>
      </c>
      <c r="Q202" s="450">
        <f>IF(IFERROR(HLOOKUP($B202,$F14:$FS14,1,FALSE),0)=0,0,1)*Q$62</f>
        <v>0</v>
      </c>
      <c r="R202" s="450">
        <f>IF(IFERROR(HLOOKUP($B202,$F15:$FS15,1,FALSE),0)=0,0,1)*R$62</f>
        <v>0</v>
      </c>
      <c r="S202" s="450">
        <f>IF(IFERROR(HLOOKUP($B202,$F16:$FS16,1,FALSE),0)=0,0,1)*S$62</f>
        <v>0</v>
      </c>
      <c r="T202" s="450">
        <f>IF(IFERROR(HLOOKUP($B202,$F17:$FS17,1,FALSE),0)=0,0,1)*T$62</f>
        <v>0</v>
      </c>
      <c r="U202" s="450">
        <f>IF(IFERROR(HLOOKUP($B202,$F18:$FS18,1,FALSE),0)=0,0,1)*U$62</f>
        <v>0</v>
      </c>
      <c r="V202" s="450">
        <f>IF(IFERROR(HLOOKUP($B202,$F19:$FS19,1,FALSE),0)=0,0,1)*V$62</f>
        <v>0</v>
      </c>
      <c r="W202" s="450">
        <f>IF(IFERROR(HLOOKUP($B202,$F20:$FS20,1,FALSE),0)=0,0,1)*W$62</f>
        <v>0</v>
      </c>
      <c r="X202" s="450">
        <f>IF(IFERROR(HLOOKUP($B202,$F21:$FS21,1,FALSE),0)=0,0,1)*X$62</f>
        <v>0</v>
      </c>
      <c r="Y202" s="450">
        <f>IF(IFERROR(HLOOKUP($B202,$F22:$FS22,1,FALSE),0)=0,0,1)*Y$62</f>
        <v>0</v>
      </c>
      <c r="Z202" s="450">
        <f>IF(IFERROR(HLOOKUP($B202,$F23:$FS23,1,FALSE),0)=0,0,1)*Z$62</f>
        <v>0</v>
      </c>
      <c r="AA202" s="450">
        <f>IF(IFERROR(HLOOKUP($B202,$F24:$FS24,1,FALSE),0)=0,0,1)*AA$62</f>
        <v>0</v>
      </c>
      <c r="AB202" s="450">
        <f>IF(IFERROR(HLOOKUP($B202,$F25:$FS25,1,FALSE),0)=0,0,1)*AB$62</f>
        <v>0</v>
      </c>
      <c r="AC202" s="450">
        <f>IF(IFERROR(HLOOKUP($B202,$F26:$FS26,1,FALSE),0)=0,0,1)*AC$62</f>
        <v>0</v>
      </c>
      <c r="AD202" s="450">
        <f>IF(IFERROR(HLOOKUP($B202,$F27:$FS27,1,FALSE),0)=0,0,1)*AD$62</f>
        <v>0</v>
      </c>
      <c r="AE202" s="450">
        <f>IF(IFERROR(HLOOKUP($B202,$F28:$FS28,1,FALSE),0)=0,0,1)*AE$62</f>
        <v>0</v>
      </c>
      <c r="AF202" s="450">
        <f>IF(IFERROR(HLOOKUP($B202,$F29:$FS29,1,FALSE),0)=0,0,1)*AF$62</f>
        <v>0</v>
      </c>
      <c r="AG202" s="450">
        <f>IF(IFERROR(HLOOKUP($B202,$F30:$FS30,1,FALSE),0)=0,0,1)*AG$62</f>
        <v>0</v>
      </c>
      <c r="AH202" s="450">
        <f>IF(IFERROR(HLOOKUP($B202,$F31:$FS31,1,FALSE),0)=0,0,1)*AH$62</f>
        <v>0</v>
      </c>
      <c r="AI202" s="450">
        <f>IF(IFERROR(HLOOKUP($B202,$F32:$FS32,1,FALSE),0)=0,0,1)*AI$62</f>
        <v>0</v>
      </c>
      <c r="AJ202" s="450">
        <f>IF(IFERROR(HLOOKUP($B202,$F33:$FS33,1,FALSE),0)=0,0,1)*AJ$62</f>
        <v>0</v>
      </c>
      <c r="AK202" s="450">
        <f>IF(IFERROR(HLOOKUP($B202,$F34:$FS34,1,FALSE),0)=0,0,1)*AK$62</f>
        <v>0</v>
      </c>
      <c r="AL202" s="450">
        <f>IF(IFERROR(HLOOKUP($B202,$F35:$FS35,1,FALSE),0)=0,0,1)*AL$62</f>
        <v>0</v>
      </c>
      <c r="AM202" s="450">
        <f>IF(IFERROR(HLOOKUP($B202,$F36:$FS36,1,FALSE),0)=0,0,1)*AM$62</f>
        <v>0</v>
      </c>
      <c r="AN202" s="450">
        <f>IF(IFERROR(HLOOKUP($B202,$F37:$FS37,1,FALSE),0)=0,0,1)*AN$62</f>
        <v>0</v>
      </c>
      <c r="AO202" s="450">
        <f>IF(IFERROR(HLOOKUP($B202,$F38:$FS38,1,FALSE),0)=0,0,1)*AO$62</f>
        <v>0</v>
      </c>
      <c r="AP202" s="450">
        <f>IF(IFERROR(HLOOKUP($B202,$F39:$FS39,1,FALSE),0)=0,0,1)*AP$62</f>
        <v>0</v>
      </c>
      <c r="AQ202" s="450">
        <f>IF(IFERROR(HLOOKUP($B202,$F40:$FS40,1,FALSE),0)=0,0,1)*AQ$62</f>
        <v>0</v>
      </c>
      <c r="AR202" s="450">
        <f>IF(IFERROR(HLOOKUP($B202,$F41:$FS41,1,FALSE),0)=0,0,1)*AR$62</f>
        <v>0</v>
      </c>
      <c r="AS202" s="450">
        <f>IF(IFERROR(HLOOKUP($B202,$F42:$FS42,1,FALSE),0)=0,0,1)*AS$62</f>
        <v>0</v>
      </c>
      <c r="AT202" s="450">
        <f>IF(IFERROR(HLOOKUP($B202,$F43:$FS43,1,FALSE),0)=0,0,1)*AT$62</f>
        <v>0</v>
      </c>
      <c r="AU202" s="450">
        <f>IF(IFERROR(HLOOKUP($B202,$F44:$FS44,1,FALSE),0)=0,0,1)*AU$62</f>
        <v>0</v>
      </c>
      <c r="AV202" s="450">
        <f>IF(IFERROR(HLOOKUP($B202,$F45:$FS45,1,FALSE),0)=0,0,1)*AV$62</f>
        <v>0</v>
      </c>
      <c r="AW202" s="450">
        <f>IF(IFERROR(HLOOKUP($B202,$F46:$FS46,1,FALSE),0)=0,0,1)*AW$62</f>
        <v>0</v>
      </c>
      <c r="AX202" s="450">
        <f>IF(IFERROR(HLOOKUP($B202,$F47:$FS47,1,FALSE),0)=0,0,1)*AX$62</f>
        <v>0</v>
      </c>
      <c r="AY202" s="450">
        <f>IF(IFERROR(HLOOKUP($B202,$F48:$FS48,1,FALSE),0)=0,0,1)*AY$62</f>
        <v>0</v>
      </c>
      <c r="AZ202" s="450">
        <f>IF(IFERROR(HLOOKUP($B202,$F49:$FS49,1,FALSE),0)=0,0,1)*AZ$62</f>
        <v>0</v>
      </c>
      <c r="BA202" s="450">
        <f>IF(IFERROR(HLOOKUP($B202,$F50:$FS50,1,FALSE),0)=0,0,1)*BA$62</f>
        <v>0</v>
      </c>
      <c r="BB202" s="450">
        <f>IF(IFERROR(HLOOKUP($B202,$F51:$FS51,1,FALSE),0)=0,0,1)*BB$62</f>
        <v>0</v>
      </c>
      <c r="BC202" s="450">
        <f>IF(IFERROR(HLOOKUP($B202,$F52:$FS52,1,FALSE),0)=0,0,1)*BC$62</f>
        <v>0</v>
      </c>
      <c r="BD202" s="450">
        <f>IF(IFERROR(HLOOKUP($B202,$F53:$FS53,1,FALSE),0)=0,0,1)*BD$62</f>
        <v>0</v>
      </c>
      <c r="BE202" s="450">
        <f>IF(IFERROR(HLOOKUP($B202,$F54:$FS54,1,FALSE),0)=0,0,1)*BE$62</f>
        <v>0</v>
      </c>
      <c r="BF202" s="450">
        <f>IF(IFERROR(HLOOKUP($B202,$F55:$FS55,1,FALSE),0)=0,0,1)*BF$62</f>
        <v>0</v>
      </c>
      <c r="BG202" s="450">
        <f>IF(IFERROR(HLOOKUP($B202,$F56:$FS56,1,FALSE),0)=0,0,1)*BG$62</f>
        <v>0</v>
      </c>
      <c r="BH202" s="450">
        <f>IF(IFERROR(HLOOKUP($B202,$F57:$FS57,1,FALSE),0)=0,0,1)*BH$62</f>
        <v>0</v>
      </c>
      <c r="BI202" s="450">
        <f>IF(IFERROR(HLOOKUP($B202,$F58:$FS58,1,FALSE),0)=0,0,1)*BI$62</f>
        <v>0</v>
      </c>
    </row>
    <row r="203" spans="1:61" ht="13">
      <c r="A203" s="609">
        <v>16</v>
      </c>
      <c r="B203" s="619" t="s">
        <v>778</v>
      </c>
      <c r="C203">
        <f t="shared" ca="1" si="0"/>
        <v>0.18</v>
      </c>
      <c r="D203">
        <f t="shared" si="1"/>
        <v>1</v>
      </c>
      <c r="E203" s="450">
        <f>IF(IFERROR(HLOOKUP($B203,$F2:$FS2,1,FALSE),0)=0,0,1)*E$62</f>
        <v>0</v>
      </c>
      <c r="F203" s="450">
        <f>IF(IFERROR(HLOOKUP($B203,$F3:$FS3,1,FALSE),0)=0,0,1)*F$62</f>
        <v>0.18</v>
      </c>
      <c r="G203" s="450">
        <f>IF(IFERROR(HLOOKUP($B203,$F4:$FS4,1,FALSE),0)=0,0,1)*G$62</f>
        <v>0</v>
      </c>
      <c r="H203" s="450">
        <f>IF(IFERROR(HLOOKUP($B203,$F5:$FS5,1,FALSE),0)=0,0,1)*H$62</f>
        <v>0</v>
      </c>
      <c r="I203" s="450">
        <f ca="1">IF(IFERROR(HLOOKUP($B203,$F6:$FS6,1,FALSE),0)=0,0,1)*I$62</f>
        <v>0</v>
      </c>
      <c r="J203" s="450">
        <f>IF(IFERROR(HLOOKUP($B203,$F7:$FS7,1,FALSE),0)=0,0,1)*J$62</f>
        <v>0</v>
      </c>
      <c r="K203" s="450">
        <f>IF(IFERROR(HLOOKUP($B203,$F8:$FS8,1,FALSE),0)=0,0,1)*K$62</f>
        <v>0</v>
      </c>
      <c r="L203" s="450">
        <f>IF(IFERROR(HLOOKUP($B203,$F9:$FS9,1,FALSE),0)=0,0,1)*L$62</f>
        <v>0</v>
      </c>
      <c r="M203" s="450">
        <f>IF(IFERROR(HLOOKUP($B203,$F10:$FS10,1,FALSE),0)=0,0,1)*M$62</f>
        <v>0</v>
      </c>
      <c r="N203" s="450">
        <f>IF(IFERROR(HLOOKUP($B203,$F11:$FS11,1,FALSE),0)=0,0,1)*N$62</f>
        <v>0</v>
      </c>
      <c r="O203" s="450">
        <f>IF(IFERROR(HLOOKUP($B203,$F12:$FS12,1,FALSE),0)=0,0,1)*O$62</f>
        <v>0</v>
      </c>
      <c r="P203" s="450">
        <f>IF(IFERROR(HLOOKUP($B203,$F13:$FS13,1,FALSE),0)=0,0,1)*P$62</f>
        <v>0</v>
      </c>
      <c r="Q203" s="450">
        <f>IF(IFERROR(HLOOKUP($B203,$F14:$FS14,1,FALSE),0)=0,0,1)*Q$62</f>
        <v>0</v>
      </c>
      <c r="R203" s="450">
        <f>IF(IFERROR(HLOOKUP($B203,$F15:$FS15,1,FALSE),0)=0,0,1)*R$62</f>
        <v>0</v>
      </c>
      <c r="S203" s="450">
        <f>IF(IFERROR(HLOOKUP($B203,$F16:$FS16,1,FALSE),0)=0,0,1)*S$62</f>
        <v>0</v>
      </c>
      <c r="T203" s="450">
        <f>IF(IFERROR(HLOOKUP($B203,$F17:$FS17,1,FALSE),0)=0,0,1)*T$62</f>
        <v>0</v>
      </c>
      <c r="U203" s="450">
        <f>IF(IFERROR(HLOOKUP($B203,$F18:$FS18,1,FALSE),0)=0,0,1)*U$62</f>
        <v>0</v>
      </c>
      <c r="V203" s="450">
        <f>IF(IFERROR(HLOOKUP($B203,$F19:$FS19,1,FALSE),0)=0,0,1)*V$62</f>
        <v>0</v>
      </c>
      <c r="W203" s="450">
        <f>IF(IFERROR(HLOOKUP($B203,$F20:$FS20,1,FALSE),0)=0,0,1)*W$62</f>
        <v>0</v>
      </c>
      <c r="X203" s="450">
        <f>IF(IFERROR(HLOOKUP($B203,$F21:$FS21,1,FALSE),0)=0,0,1)*X$62</f>
        <v>0</v>
      </c>
      <c r="Y203" s="450">
        <f>IF(IFERROR(HLOOKUP($B203,$F22:$FS22,1,FALSE),0)=0,0,1)*Y$62</f>
        <v>0</v>
      </c>
      <c r="Z203" s="450">
        <f>IF(IFERROR(HLOOKUP($B203,$F23:$FS23,1,FALSE),0)=0,0,1)*Z$62</f>
        <v>0</v>
      </c>
      <c r="AA203" s="450">
        <f>IF(IFERROR(HLOOKUP($B203,$F24:$FS24,1,FALSE),0)=0,0,1)*AA$62</f>
        <v>0</v>
      </c>
      <c r="AB203" s="450">
        <f>IF(IFERROR(HLOOKUP($B203,$F25:$FS25,1,FALSE),0)=0,0,1)*AB$62</f>
        <v>0</v>
      </c>
      <c r="AC203" s="450">
        <f>IF(IFERROR(HLOOKUP($B203,$F26:$FS26,1,FALSE),0)=0,0,1)*AC$62</f>
        <v>0</v>
      </c>
      <c r="AD203" s="450">
        <f>IF(IFERROR(HLOOKUP($B203,$F27:$FS27,1,FALSE),0)=0,0,1)*AD$62</f>
        <v>0</v>
      </c>
      <c r="AE203" s="450">
        <f>IF(IFERROR(HLOOKUP($B203,$F28:$FS28,1,FALSE),0)=0,0,1)*AE$62</f>
        <v>0</v>
      </c>
      <c r="AF203" s="450">
        <f>IF(IFERROR(HLOOKUP($B203,$F29:$FS29,1,FALSE),0)=0,0,1)*AF$62</f>
        <v>0</v>
      </c>
      <c r="AG203" s="450">
        <f>IF(IFERROR(HLOOKUP($B203,$F30:$FS30,1,FALSE),0)=0,0,1)*AG$62</f>
        <v>0</v>
      </c>
      <c r="AH203" s="450">
        <f>IF(IFERROR(HLOOKUP($B203,$F31:$FS31,1,FALSE),0)=0,0,1)*AH$62</f>
        <v>0</v>
      </c>
      <c r="AI203" s="450">
        <f>IF(IFERROR(HLOOKUP($B203,$F32:$FS32,1,FALSE),0)=0,0,1)*AI$62</f>
        <v>0</v>
      </c>
      <c r="AJ203" s="450">
        <f>IF(IFERROR(HLOOKUP($B203,$F33:$FS33,1,FALSE),0)=0,0,1)*AJ$62</f>
        <v>0</v>
      </c>
      <c r="AK203" s="450">
        <f>IF(IFERROR(HLOOKUP($B203,$F34:$FS34,1,FALSE),0)=0,0,1)*AK$62</f>
        <v>0</v>
      </c>
      <c r="AL203" s="450">
        <f>IF(IFERROR(HLOOKUP($B203,$F35:$FS35,1,FALSE),0)=0,0,1)*AL$62</f>
        <v>0</v>
      </c>
      <c r="AM203" s="450">
        <f>IF(IFERROR(HLOOKUP($B203,$F36:$FS36,1,FALSE),0)=0,0,1)*AM$62</f>
        <v>0</v>
      </c>
      <c r="AN203" s="450">
        <f>IF(IFERROR(HLOOKUP($B203,$F37:$FS37,1,FALSE),0)=0,0,1)*AN$62</f>
        <v>0</v>
      </c>
      <c r="AO203" s="450">
        <f>IF(IFERROR(HLOOKUP($B203,$F38:$FS38,1,FALSE),0)=0,0,1)*AO$62</f>
        <v>0</v>
      </c>
      <c r="AP203" s="450">
        <f>IF(IFERROR(HLOOKUP($B203,$F39:$FS39,1,FALSE),0)=0,0,1)*AP$62</f>
        <v>0</v>
      </c>
      <c r="AQ203" s="450">
        <f>IF(IFERROR(HLOOKUP($B203,$F40:$FS40,1,FALSE),0)=0,0,1)*AQ$62</f>
        <v>0</v>
      </c>
      <c r="AR203" s="450">
        <f>IF(IFERROR(HLOOKUP($B203,$F41:$FS41,1,FALSE),0)=0,0,1)*AR$62</f>
        <v>0</v>
      </c>
      <c r="AS203" s="450">
        <f>IF(IFERROR(HLOOKUP($B203,$F42:$FS42,1,FALSE),0)=0,0,1)*AS$62</f>
        <v>0</v>
      </c>
      <c r="AT203" s="450">
        <f>IF(IFERROR(HLOOKUP($B203,$F43:$FS43,1,FALSE),0)=0,0,1)*AT$62</f>
        <v>0</v>
      </c>
      <c r="AU203" s="450">
        <f>IF(IFERROR(HLOOKUP($B203,$F44:$FS44,1,FALSE),0)=0,0,1)*AU$62</f>
        <v>0</v>
      </c>
      <c r="AV203" s="450">
        <f>IF(IFERROR(HLOOKUP($B203,$F45:$FS45,1,FALSE),0)=0,0,1)*AV$62</f>
        <v>0</v>
      </c>
      <c r="AW203" s="450">
        <f>IF(IFERROR(HLOOKUP($B203,$F46:$FS46,1,FALSE),0)=0,0,1)*AW$62</f>
        <v>0</v>
      </c>
      <c r="AX203" s="450">
        <f>IF(IFERROR(HLOOKUP($B203,$F47:$FS47,1,FALSE),0)=0,0,1)*AX$62</f>
        <v>0</v>
      </c>
      <c r="AY203" s="450">
        <f>IF(IFERROR(HLOOKUP($B203,$F48:$FS48,1,FALSE),0)=0,0,1)*AY$62</f>
        <v>0</v>
      </c>
      <c r="AZ203" s="450">
        <f>IF(IFERROR(HLOOKUP($B203,$F49:$FS49,1,FALSE),0)=0,0,1)*AZ$62</f>
        <v>0</v>
      </c>
      <c r="BA203" s="450">
        <f>IF(IFERROR(HLOOKUP($B203,$F50:$FS50,1,FALSE),0)=0,0,1)*BA$62</f>
        <v>0</v>
      </c>
      <c r="BB203" s="450">
        <f>IF(IFERROR(HLOOKUP($B203,$F51:$FS51,1,FALSE),0)=0,0,1)*BB$62</f>
        <v>0</v>
      </c>
      <c r="BC203" s="450">
        <f>IF(IFERROR(HLOOKUP($B203,$F52:$FS52,1,FALSE),0)=0,0,1)*BC$62</f>
        <v>0</v>
      </c>
      <c r="BD203" s="450">
        <f>IF(IFERROR(HLOOKUP($B203,$F53:$FS53,1,FALSE),0)=0,0,1)*BD$62</f>
        <v>0</v>
      </c>
      <c r="BE203" s="450">
        <f>IF(IFERROR(HLOOKUP($B203,$F54:$FS54,1,FALSE),0)=0,0,1)*BE$62</f>
        <v>0</v>
      </c>
      <c r="BF203" s="450">
        <f>IF(IFERROR(HLOOKUP($B203,$F55:$FS55,1,FALSE),0)=0,0,1)*BF$62</f>
        <v>0</v>
      </c>
      <c r="BG203" s="450">
        <f>IF(IFERROR(HLOOKUP($B203,$F56:$FS56,1,FALSE),0)=0,0,1)*BG$62</f>
        <v>0</v>
      </c>
      <c r="BH203" s="450">
        <f>IF(IFERROR(HLOOKUP($B203,$F57:$FS57,1,FALSE),0)=0,0,1)*BH$62</f>
        <v>0</v>
      </c>
      <c r="BI203" s="450">
        <f>IF(IFERROR(HLOOKUP($B203,$F58:$FS58,1,FALSE),0)=0,0,1)*BI$62</f>
        <v>0</v>
      </c>
    </row>
    <row r="204" spans="1:61" ht="13">
      <c r="A204" s="609">
        <v>16</v>
      </c>
      <c r="B204" s="619" t="s">
        <v>779</v>
      </c>
      <c r="C204">
        <f t="shared" ca="1" si="0"/>
        <v>0.18</v>
      </c>
      <c r="D204">
        <f t="shared" si="1"/>
        <v>1</v>
      </c>
      <c r="E204" s="450">
        <f>IF(IFERROR(HLOOKUP($B204,$F2:$FS2,1,FALSE),0)=0,0,1)*E$62</f>
        <v>0</v>
      </c>
      <c r="F204" s="450">
        <f>IF(IFERROR(HLOOKUP($B204,$F3:$FS3,1,FALSE),0)=0,0,1)*F$62</f>
        <v>0.18</v>
      </c>
      <c r="G204" s="450">
        <f>IF(IFERROR(HLOOKUP($B204,$F4:$FS4,1,FALSE),0)=0,0,1)*G$62</f>
        <v>0</v>
      </c>
      <c r="H204" s="450">
        <f>IF(IFERROR(HLOOKUP($B204,$F5:$FS5,1,FALSE),0)=0,0,1)*H$62</f>
        <v>0</v>
      </c>
      <c r="I204" s="450">
        <f ca="1">IF(IFERROR(HLOOKUP($B204,$F6:$FS6,1,FALSE),0)=0,0,1)*I$62</f>
        <v>0</v>
      </c>
      <c r="J204" s="450">
        <f>IF(IFERROR(HLOOKUP($B204,$F7:$FS7,1,FALSE),0)=0,0,1)*J$62</f>
        <v>0</v>
      </c>
      <c r="K204" s="450">
        <f>IF(IFERROR(HLOOKUP($B204,$F8:$FS8,1,FALSE),0)=0,0,1)*K$62</f>
        <v>0</v>
      </c>
      <c r="L204" s="450">
        <f>IF(IFERROR(HLOOKUP($B204,$F9:$FS9,1,FALSE),0)=0,0,1)*L$62</f>
        <v>0</v>
      </c>
      <c r="M204" s="450">
        <f>IF(IFERROR(HLOOKUP($B204,$F10:$FS10,1,FALSE),0)=0,0,1)*M$62</f>
        <v>0</v>
      </c>
      <c r="N204" s="450">
        <f>IF(IFERROR(HLOOKUP($B204,$F11:$FS11,1,FALSE),0)=0,0,1)*N$62</f>
        <v>0</v>
      </c>
      <c r="O204" s="450">
        <f>IF(IFERROR(HLOOKUP($B204,$F12:$FS12,1,FALSE),0)=0,0,1)*O$62</f>
        <v>0</v>
      </c>
      <c r="P204" s="450">
        <f>IF(IFERROR(HLOOKUP($B204,$F13:$FS13,1,FALSE),0)=0,0,1)*P$62</f>
        <v>0</v>
      </c>
      <c r="Q204" s="450">
        <f>IF(IFERROR(HLOOKUP($B204,$F14:$FS14,1,FALSE),0)=0,0,1)*Q$62</f>
        <v>0</v>
      </c>
      <c r="R204" s="450">
        <f>IF(IFERROR(HLOOKUP($B204,$F15:$FS15,1,FALSE),0)=0,0,1)*R$62</f>
        <v>0</v>
      </c>
      <c r="S204" s="450">
        <f>IF(IFERROR(HLOOKUP($B204,$F16:$FS16,1,FALSE),0)=0,0,1)*S$62</f>
        <v>0</v>
      </c>
      <c r="T204" s="450">
        <f>IF(IFERROR(HLOOKUP($B204,$F17:$FS17,1,FALSE),0)=0,0,1)*T$62</f>
        <v>0</v>
      </c>
      <c r="U204" s="450">
        <f>IF(IFERROR(HLOOKUP($B204,$F18:$FS18,1,FALSE),0)=0,0,1)*U$62</f>
        <v>0</v>
      </c>
      <c r="V204" s="450">
        <f>IF(IFERROR(HLOOKUP($B204,$F19:$FS19,1,FALSE),0)=0,0,1)*V$62</f>
        <v>0</v>
      </c>
      <c r="W204" s="450">
        <f>IF(IFERROR(HLOOKUP($B204,$F20:$FS20,1,FALSE),0)=0,0,1)*W$62</f>
        <v>0</v>
      </c>
      <c r="X204" s="450">
        <f>IF(IFERROR(HLOOKUP($B204,$F21:$FS21,1,FALSE),0)=0,0,1)*X$62</f>
        <v>0</v>
      </c>
      <c r="Y204" s="450">
        <f>IF(IFERROR(HLOOKUP($B204,$F22:$FS22,1,FALSE),0)=0,0,1)*Y$62</f>
        <v>0</v>
      </c>
      <c r="Z204" s="450">
        <f>IF(IFERROR(HLOOKUP($B204,$F23:$FS23,1,FALSE),0)=0,0,1)*Z$62</f>
        <v>0</v>
      </c>
      <c r="AA204" s="450">
        <f>IF(IFERROR(HLOOKUP($B204,$F24:$FS24,1,FALSE),0)=0,0,1)*AA$62</f>
        <v>0</v>
      </c>
      <c r="AB204" s="450">
        <f>IF(IFERROR(HLOOKUP($B204,$F25:$FS25,1,FALSE),0)=0,0,1)*AB$62</f>
        <v>0</v>
      </c>
      <c r="AC204" s="450">
        <f>IF(IFERROR(HLOOKUP($B204,$F26:$FS26,1,FALSE),0)=0,0,1)*AC$62</f>
        <v>0</v>
      </c>
      <c r="AD204" s="450">
        <f>IF(IFERROR(HLOOKUP($B204,$F27:$FS27,1,FALSE),0)=0,0,1)*AD$62</f>
        <v>0</v>
      </c>
      <c r="AE204" s="450">
        <f>IF(IFERROR(HLOOKUP($B204,$F28:$FS28,1,FALSE),0)=0,0,1)*AE$62</f>
        <v>0</v>
      </c>
      <c r="AF204" s="450">
        <f>IF(IFERROR(HLOOKUP($B204,$F29:$FS29,1,FALSE),0)=0,0,1)*AF$62</f>
        <v>0</v>
      </c>
      <c r="AG204" s="450">
        <f>IF(IFERROR(HLOOKUP($B204,$F30:$FS30,1,FALSE),0)=0,0,1)*AG$62</f>
        <v>0</v>
      </c>
      <c r="AH204" s="450">
        <f>IF(IFERROR(HLOOKUP($B204,$F31:$FS31,1,FALSE),0)=0,0,1)*AH$62</f>
        <v>0</v>
      </c>
      <c r="AI204" s="450">
        <f>IF(IFERROR(HLOOKUP($B204,$F32:$FS32,1,FALSE),0)=0,0,1)*AI$62</f>
        <v>0</v>
      </c>
      <c r="AJ204" s="450">
        <f>IF(IFERROR(HLOOKUP($B204,$F33:$FS33,1,FALSE),0)=0,0,1)*AJ$62</f>
        <v>0</v>
      </c>
      <c r="AK204" s="450">
        <f>IF(IFERROR(HLOOKUP($B204,$F34:$FS34,1,FALSE),0)=0,0,1)*AK$62</f>
        <v>0</v>
      </c>
      <c r="AL204" s="450">
        <f>IF(IFERROR(HLOOKUP($B204,$F35:$FS35,1,FALSE),0)=0,0,1)*AL$62</f>
        <v>0</v>
      </c>
      <c r="AM204" s="450">
        <f>IF(IFERROR(HLOOKUP($B204,$F36:$FS36,1,FALSE),0)=0,0,1)*AM$62</f>
        <v>0</v>
      </c>
      <c r="AN204" s="450">
        <f>IF(IFERROR(HLOOKUP($B204,$F37:$FS37,1,FALSE),0)=0,0,1)*AN$62</f>
        <v>0</v>
      </c>
      <c r="AO204" s="450">
        <f>IF(IFERROR(HLOOKUP($B204,$F38:$FS38,1,FALSE),0)=0,0,1)*AO$62</f>
        <v>0</v>
      </c>
      <c r="AP204" s="450">
        <f>IF(IFERROR(HLOOKUP($B204,$F39:$FS39,1,FALSE),0)=0,0,1)*AP$62</f>
        <v>0</v>
      </c>
      <c r="AQ204" s="450">
        <f>IF(IFERROR(HLOOKUP($B204,$F40:$FS40,1,FALSE),0)=0,0,1)*AQ$62</f>
        <v>0</v>
      </c>
      <c r="AR204" s="450">
        <f>IF(IFERROR(HLOOKUP($B204,$F41:$FS41,1,FALSE),0)=0,0,1)*AR$62</f>
        <v>0</v>
      </c>
      <c r="AS204" s="450">
        <f>IF(IFERROR(HLOOKUP($B204,$F42:$FS42,1,FALSE),0)=0,0,1)*AS$62</f>
        <v>0</v>
      </c>
      <c r="AT204" s="450">
        <f>IF(IFERROR(HLOOKUP($B204,$F43:$FS43,1,FALSE),0)=0,0,1)*AT$62</f>
        <v>0</v>
      </c>
      <c r="AU204" s="450">
        <f>IF(IFERROR(HLOOKUP($B204,$F44:$FS44,1,FALSE),0)=0,0,1)*AU$62</f>
        <v>0</v>
      </c>
      <c r="AV204" s="450">
        <f>IF(IFERROR(HLOOKUP($B204,$F45:$FS45,1,FALSE),0)=0,0,1)*AV$62</f>
        <v>0</v>
      </c>
      <c r="AW204" s="450">
        <f>IF(IFERROR(HLOOKUP($B204,$F46:$FS46,1,FALSE),0)=0,0,1)*AW$62</f>
        <v>0</v>
      </c>
      <c r="AX204" s="450">
        <f>IF(IFERROR(HLOOKUP($B204,$F47:$FS47,1,FALSE),0)=0,0,1)*AX$62</f>
        <v>0</v>
      </c>
      <c r="AY204" s="450">
        <f>IF(IFERROR(HLOOKUP($B204,$F48:$FS48,1,FALSE),0)=0,0,1)*AY$62</f>
        <v>0</v>
      </c>
      <c r="AZ204" s="450">
        <f>IF(IFERROR(HLOOKUP($B204,$F49:$FS49,1,FALSE),0)=0,0,1)*AZ$62</f>
        <v>0</v>
      </c>
      <c r="BA204" s="450">
        <f>IF(IFERROR(HLOOKUP($B204,$F50:$FS50,1,FALSE),0)=0,0,1)*BA$62</f>
        <v>0</v>
      </c>
      <c r="BB204" s="450">
        <f>IF(IFERROR(HLOOKUP($B204,$F51:$FS51,1,FALSE),0)=0,0,1)*BB$62</f>
        <v>0</v>
      </c>
      <c r="BC204" s="450">
        <f>IF(IFERROR(HLOOKUP($B204,$F52:$FS52,1,FALSE),0)=0,0,1)*BC$62</f>
        <v>0</v>
      </c>
      <c r="BD204" s="450">
        <f>IF(IFERROR(HLOOKUP($B204,$F53:$FS53,1,FALSE),0)=0,0,1)*BD$62</f>
        <v>0</v>
      </c>
      <c r="BE204" s="450">
        <f>IF(IFERROR(HLOOKUP($B204,$F54:$FS54,1,FALSE),0)=0,0,1)*BE$62</f>
        <v>0</v>
      </c>
      <c r="BF204" s="450">
        <f>IF(IFERROR(HLOOKUP($B204,$F55:$FS55,1,FALSE),0)=0,0,1)*BF$62</f>
        <v>0</v>
      </c>
      <c r="BG204" s="450">
        <f>IF(IFERROR(HLOOKUP($B204,$F56:$FS56,1,FALSE),0)=0,0,1)*BG$62</f>
        <v>0</v>
      </c>
      <c r="BH204" s="450">
        <f>IF(IFERROR(HLOOKUP($B204,$F57:$FS57,1,FALSE),0)=0,0,1)*BH$62</f>
        <v>0</v>
      </c>
      <c r="BI204" s="450">
        <f>IF(IFERROR(HLOOKUP($B204,$F58:$FS58,1,FALSE),0)=0,0,1)*BI$62</f>
        <v>0</v>
      </c>
    </row>
    <row r="205" spans="1:61" ht="13">
      <c r="A205" s="609">
        <v>16</v>
      </c>
      <c r="B205" s="619" t="s">
        <v>780</v>
      </c>
      <c r="C205">
        <f t="shared" ca="1" si="0"/>
        <v>0.18</v>
      </c>
      <c r="D205">
        <f t="shared" si="1"/>
        <v>1</v>
      </c>
      <c r="E205" s="450">
        <f>IF(IFERROR(HLOOKUP($B205,$F2:$FS2,1,FALSE),0)=0,0,1)*E$62</f>
        <v>0</v>
      </c>
      <c r="F205" s="450">
        <f>IF(IFERROR(HLOOKUP($B205,$F3:$FS3,1,FALSE),0)=0,0,1)*F$62</f>
        <v>0.18</v>
      </c>
      <c r="G205" s="450">
        <f>IF(IFERROR(HLOOKUP($B205,$F4:$FS4,1,FALSE),0)=0,0,1)*G$62</f>
        <v>0</v>
      </c>
      <c r="H205" s="450">
        <f>IF(IFERROR(HLOOKUP($B205,$F5:$FS5,1,FALSE),0)=0,0,1)*H$62</f>
        <v>0</v>
      </c>
      <c r="I205" s="450">
        <f ca="1">IF(IFERROR(HLOOKUP($B205,$F6:$FS6,1,FALSE),0)=0,0,1)*I$62</f>
        <v>0</v>
      </c>
      <c r="J205" s="450">
        <f>IF(IFERROR(HLOOKUP($B205,$F7:$FS7,1,FALSE),0)=0,0,1)*J$62</f>
        <v>0</v>
      </c>
      <c r="K205" s="450">
        <f>IF(IFERROR(HLOOKUP($B205,$F8:$FS8,1,FALSE),0)=0,0,1)*K$62</f>
        <v>0</v>
      </c>
      <c r="L205" s="450">
        <f>IF(IFERROR(HLOOKUP($B205,$F9:$FS9,1,FALSE),0)=0,0,1)*L$62</f>
        <v>0</v>
      </c>
      <c r="M205" s="450">
        <f>IF(IFERROR(HLOOKUP($B205,$F10:$FS10,1,FALSE),0)=0,0,1)*M$62</f>
        <v>0</v>
      </c>
      <c r="N205" s="450">
        <f>IF(IFERROR(HLOOKUP($B205,$F11:$FS11,1,FALSE),0)=0,0,1)*N$62</f>
        <v>0</v>
      </c>
      <c r="O205" s="450">
        <f>IF(IFERROR(HLOOKUP($B205,$F12:$FS12,1,FALSE),0)=0,0,1)*O$62</f>
        <v>0</v>
      </c>
      <c r="P205" s="450">
        <f>IF(IFERROR(HLOOKUP($B205,$F13:$FS13,1,FALSE),0)=0,0,1)*P$62</f>
        <v>0</v>
      </c>
      <c r="Q205" s="450">
        <f>IF(IFERROR(HLOOKUP($B205,$F14:$FS14,1,FALSE),0)=0,0,1)*Q$62</f>
        <v>0</v>
      </c>
      <c r="R205" s="450">
        <f>IF(IFERROR(HLOOKUP($B205,$F15:$FS15,1,FALSE),0)=0,0,1)*R$62</f>
        <v>0</v>
      </c>
      <c r="S205" s="450">
        <f>IF(IFERROR(HLOOKUP($B205,$F16:$FS16,1,FALSE),0)=0,0,1)*S$62</f>
        <v>0</v>
      </c>
      <c r="T205" s="450">
        <f>IF(IFERROR(HLOOKUP($B205,$F17:$FS17,1,FALSE),0)=0,0,1)*T$62</f>
        <v>0</v>
      </c>
      <c r="U205" s="450">
        <f>IF(IFERROR(HLOOKUP($B205,$F18:$FS18,1,FALSE),0)=0,0,1)*U$62</f>
        <v>0</v>
      </c>
      <c r="V205" s="450">
        <f>IF(IFERROR(HLOOKUP($B205,$F19:$FS19,1,FALSE),0)=0,0,1)*V$62</f>
        <v>0</v>
      </c>
      <c r="W205" s="450">
        <f>IF(IFERROR(HLOOKUP($B205,$F20:$FS20,1,FALSE),0)=0,0,1)*W$62</f>
        <v>0</v>
      </c>
      <c r="X205" s="450">
        <f>IF(IFERROR(HLOOKUP($B205,$F21:$FS21,1,FALSE),0)=0,0,1)*X$62</f>
        <v>0</v>
      </c>
      <c r="Y205" s="450">
        <f>IF(IFERROR(HLOOKUP($B205,$F22:$FS22,1,FALSE),0)=0,0,1)*Y$62</f>
        <v>0</v>
      </c>
      <c r="Z205" s="450">
        <f>IF(IFERROR(HLOOKUP($B205,$F23:$FS23,1,FALSE),0)=0,0,1)*Z$62</f>
        <v>0</v>
      </c>
      <c r="AA205" s="450">
        <f>IF(IFERROR(HLOOKUP($B205,$F24:$FS24,1,FALSE),0)=0,0,1)*AA$62</f>
        <v>0</v>
      </c>
      <c r="AB205" s="450">
        <f>IF(IFERROR(HLOOKUP($B205,$F25:$FS25,1,FALSE),0)=0,0,1)*AB$62</f>
        <v>0</v>
      </c>
      <c r="AC205" s="450">
        <f>IF(IFERROR(HLOOKUP($B205,$F26:$FS26,1,FALSE),0)=0,0,1)*AC$62</f>
        <v>0</v>
      </c>
      <c r="AD205" s="450">
        <f>IF(IFERROR(HLOOKUP($B205,$F27:$FS27,1,FALSE),0)=0,0,1)*AD$62</f>
        <v>0</v>
      </c>
      <c r="AE205" s="450">
        <f>IF(IFERROR(HLOOKUP($B205,$F28:$FS28,1,FALSE),0)=0,0,1)*AE$62</f>
        <v>0</v>
      </c>
      <c r="AF205" s="450">
        <f>IF(IFERROR(HLOOKUP($B205,$F29:$FS29,1,FALSE),0)=0,0,1)*AF$62</f>
        <v>0</v>
      </c>
      <c r="AG205" s="450">
        <f>IF(IFERROR(HLOOKUP($B205,$F30:$FS30,1,FALSE),0)=0,0,1)*AG$62</f>
        <v>0</v>
      </c>
      <c r="AH205" s="450">
        <f>IF(IFERROR(HLOOKUP($B205,$F31:$FS31,1,FALSE),0)=0,0,1)*AH$62</f>
        <v>0</v>
      </c>
      <c r="AI205" s="450">
        <f>IF(IFERROR(HLOOKUP($B205,$F32:$FS32,1,FALSE),0)=0,0,1)*AI$62</f>
        <v>0</v>
      </c>
      <c r="AJ205" s="450">
        <f>IF(IFERROR(HLOOKUP($B205,$F33:$FS33,1,FALSE),0)=0,0,1)*AJ$62</f>
        <v>0</v>
      </c>
      <c r="AK205" s="450">
        <f>IF(IFERROR(HLOOKUP($B205,$F34:$FS34,1,FALSE),0)=0,0,1)*AK$62</f>
        <v>0</v>
      </c>
      <c r="AL205" s="450">
        <f>IF(IFERROR(HLOOKUP($B205,$F35:$FS35,1,FALSE),0)=0,0,1)*AL$62</f>
        <v>0</v>
      </c>
      <c r="AM205" s="450">
        <f>IF(IFERROR(HLOOKUP($B205,$F36:$FS36,1,FALSE),0)=0,0,1)*AM$62</f>
        <v>0</v>
      </c>
      <c r="AN205" s="450">
        <f>IF(IFERROR(HLOOKUP($B205,$F37:$FS37,1,FALSE),0)=0,0,1)*AN$62</f>
        <v>0</v>
      </c>
      <c r="AO205" s="450">
        <f>IF(IFERROR(HLOOKUP($B205,$F38:$FS38,1,FALSE),0)=0,0,1)*AO$62</f>
        <v>0</v>
      </c>
      <c r="AP205" s="450">
        <f>IF(IFERROR(HLOOKUP($B205,$F39:$FS39,1,FALSE),0)=0,0,1)*AP$62</f>
        <v>0</v>
      </c>
      <c r="AQ205" s="450">
        <f>IF(IFERROR(HLOOKUP($B205,$F40:$FS40,1,FALSE),0)=0,0,1)*AQ$62</f>
        <v>0</v>
      </c>
      <c r="AR205" s="450">
        <f>IF(IFERROR(HLOOKUP($B205,$F41:$FS41,1,FALSE),0)=0,0,1)*AR$62</f>
        <v>0</v>
      </c>
      <c r="AS205" s="450">
        <f>IF(IFERROR(HLOOKUP($B205,$F42:$FS42,1,FALSE),0)=0,0,1)*AS$62</f>
        <v>0</v>
      </c>
      <c r="AT205" s="450">
        <f>IF(IFERROR(HLOOKUP($B205,$F43:$FS43,1,FALSE),0)=0,0,1)*AT$62</f>
        <v>0</v>
      </c>
      <c r="AU205" s="450">
        <f>IF(IFERROR(HLOOKUP($B205,$F44:$FS44,1,FALSE),0)=0,0,1)*AU$62</f>
        <v>0</v>
      </c>
      <c r="AV205" s="450">
        <f>IF(IFERROR(HLOOKUP($B205,$F45:$FS45,1,FALSE),0)=0,0,1)*AV$62</f>
        <v>0</v>
      </c>
      <c r="AW205" s="450">
        <f>IF(IFERROR(HLOOKUP($B205,$F46:$FS46,1,FALSE),0)=0,0,1)*AW$62</f>
        <v>0</v>
      </c>
      <c r="AX205" s="450">
        <f>IF(IFERROR(HLOOKUP($B205,$F47:$FS47,1,FALSE),0)=0,0,1)*AX$62</f>
        <v>0</v>
      </c>
      <c r="AY205" s="450">
        <f>IF(IFERROR(HLOOKUP($B205,$F48:$FS48,1,FALSE),0)=0,0,1)*AY$62</f>
        <v>0</v>
      </c>
      <c r="AZ205" s="450">
        <f>IF(IFERROR(HLOOKUP($B205,$F49:$FS49,1,FALSE),0)=0,0,1)*AZ$62</f>
        <v>0</v>
      </c>
      <c r="BA205" s="450">
        <f>IF(IFERROR(HLOOKUP($B205,$F50:$FS50,1,FALSE),0)=0,0,1)*BA$62</f>
        <v>0</v>
      </c>
      <c r="BB205" s="450">
        <f>IF(IFERROR(HLOOKUP($B205,$F51:$FS51,1,FALSE),0)=0,0,1)*BB$62</f>
        <v>0</v>
      </c>
      <c r="BC205" s="450">
        <f>IF(IFERROR(HLOOKUP($B205,$F52:$FS52,1,FALSE),0)=0,0,1)*BC$62</f>
        <v>0</v>
      </c>
      <c r="BD205" s="450">
        <f>IF(IFERROR(HLOOKUP($B205,$F53:$FS53,1,FALSE),0)=0,0,1)*BD$62</f>
        <v>0</v>
      </c>
      <c r="BE205" s="450">
        <f>IF(IFERROR(HLOOKUP($B205,$F54:$FS54,1,FALSE),0)=0,0,1)*BE$62</f>
        <v>0</v>
      </c>
      <c r="BF205" s="450">
        <f>IF(IFERROR(HLOOKUP($B205,$F55:$FS55,1,FALSE),0)=0,0,1)*BF$62</f>
        <v>0</v>
      </c>
      <c r="BG205" s="450">
        <f>IF(IFERROR(HLOOKUP($B205,$F56:$FS56,1,FALSE),0)=0,0,1)*BG$62</f>
        <v>0</v>
      </c>
      <c r="BH205" s="450">
        <f>IF(IFERROR(HLOOKUP($B205,$F57:$FS57,1,FALSE),0)=0,0,1)*BH$62</f>
        <v>0</v>
      </c>
      <c r="BI205" s="450">
        <f>IF(IFERROR(HLOOKUP($B205,$F58:$FS58,1,FALSE),0)=0,0,1)*BI$62</f>
        <v>0</v>
      </c>
    </row>
    <row r="206" spans="1:61" ht="13">
      <c r="A206" s="609">
        <v>16</v>
      </c>
      <c r="B206" s="619" t="s">
        <v>781</v>
      </c>
      <c r="C206">
        <f t="shared" ca="1" si="0"/>
        <v>0.18</v>
      </c>
      <c r="D206">
        <f t="shared" si="1"/>
        <v>1</v>
      </c>
      <c r="E206" s="450">
        <f>IF(IFERROR(HLOOKUP($B206,$F2:$FS2,1,FALSE),0)=0,0,1)*E$62</f>
        <v>0</v>
      </c>
      <c r="F206" s="450">
        <f>IF(IFERROR(HLOOKUP($B206,$F3:$FS3,1,FALSE),0)=0,0,1)*F$62</f>
        <v>0.18</v>
      </c>
      <c r="G206" s="450">
        <f>IF(IFERROR(HLOOKUP($B206,$F4:$FS4,1,FALSE),0)=0,0,1)*G$62</f>
        <v>0</v>
      </c>
      <c r="H206" s="450">
        <f>IF(IFERROR(HLOOKUP($B206,$F5:$FS5,1,FALSE),0)=0,0,1)*H$62</f>
        <v>0</v>
      </c>
      <c r="I206" s="450">
        <f ca="1">IF(IFERROR(HLOOKUP($B206,$F6:$FS6,1,FALSE),0)=0,0,1)*I$62</f>
        <v>0</v>
      </c>
      <c r="J206" s="450">
        <f>IF(IFERROR(HLOOKUP($B206,$F7:$FS7,1,FALSE),0)=0,0,1)*J$62</f>
        <v>0</v>
      </c>
      <c r="K206" s="450">
        <f>IF(IFERROR(HLOOKUP($B206,$F8:$FS8,1,FALSE),0)=0,0,1)*K$62</f>
        <v>0</v>
      </c>
      <c r="L206" s="450">
        <f>IF(IFERROR(HLOOKUP($B206,$F9:$FS9,1,FALSE),0)=0,0,1)*L$62</f>
        <v>0</v>
      </c>
      <c r="M206" s="450">
        <f>IF(IFERROR(HLOOKUP($B206,$F10:$FS10,1,FALSE),0)=0,0,1)*M$62</f>
        <v>0</v>
      </c>
      <c r="N206" s="450">
        <f>IF(IFERROR(HLOOKUP($B206,$F11:$FS11,1,FALSE),0)=0,0,1)*N$62</f>
        <v>0</v>
      </c>
      <c r="O206" s="450">
        <f>IF(IFERROR(HLOOKUP($B206,$F12:$FS12,1,FALSE),0)=0,0,1)*O$62</f>
        <v>0</v>
      </c>
      <c r="P206" s="450">
        <f>IF(IFERROR(HLOOKUP($B206,$F13:$FS13,1,FALSE),0)=0,0,1)*P$62</f>
        <v>0</v>
      </c>
      <c r="Q206" s="450">
        <f>IF(IFERROR(HLOOKUP($B206,$F14:$FS14,1,FALSE),0)=0,0,1)*Q$62</f>
        <v>0</v>
      </c>
      <c r="R206" s="450">
        <f>IF(IFERROR(HLOOKUP($B206,$F15:$FS15,1,FALSE),0)=0,0,1)*R$62</f>
        <v>0</v>
      </c>
      <c r="S206" s="450">
        <f>IF(IFERROR(HLOOKUP($B206,$F16:$FS16,1,FALSE),0)=0,0,1)*S$62</f>
        <v>0</v>
      </c>
      <c r="T206" s="450">
        <f>IF(IFERROR(HLOOKUP($B206,$F17:$FS17,1,FALSE),0)=0,0,1)*T$62</f>
        <v>0</v>
      </c>
      <c r="U206" s="450">
        <f>IF(IFERROR(HLOOKUP($B206,$F18:$FS18,1,FALSE),0)=0,0,1)*U$62</f>
        <v>0</v>
      </c>
      <c r="V206" s="450">
        <f>IF(IFERROR(HLOOKUP($B206,$F19:$FS19,1,FALSE),0)=0,0,1)*V$62</f>
        <v>0</v>
      </c>
      <c r="W206" s="450">
        <f>IF(IFERROR(HLOOKUP($B206,$F20:$FS20,1,FALSE),0)=0,0,1)*W$62</f>
        <v>0</v>
      </c>
      <c r="X206" s="450">
        <f>IF(IFERROR(HLOOKUP($B206,$F21:$FS21,1,FALSE),0)=0,0,1)*X$62</f>
        <v>0</v>
      </c>
      <c r="Y206" s="450">
        <f>IF(IFERROR(HLOOKUP($B206,$F22:$FS22,1,FALSE),0)=0,0,1)*Y$62</f>
        <v>0</v>
      </c>
      <c r="Z206" s="450">
        <f>IF(IFERROR(HLOOKUP($B206,$F23:$FS23,1,FALSE),0)=0,0,1)*Z$62</f>
        <v>0</v>
      </c>
      <c r="AA206" s="450">
        <f>IF(IFERROR(HLOOKUP($B206,$F24:$FS24,1,FALSE),0)=0,0,1)*AA$62</f>
        <v>0</v>
      </c>
      <c r="AB206" s="450">
        <f>IF(IFERROR(HLOOKUP($B206,$F25:$FS25,1,FALSE),0)=0,0,1)*AB$62</f>
        <v>0</v>
      </c>
      <c r="AC206" s="450">
        <f>IF(IFERROR(HLOOKUP($B206,$F26:$FS26,1,FALSE),0)=0,0,1)*AC$62</f>
        <v>0</v>
      </c>
      <c r="AD206" s="450">
        <f>IF(IFERROR(HLOOKUP($B206,$F27:$FS27,1,FALSE),0)=0,0,1)*AD$62</f>
        <v>0</v>
      </c>
      <c r="AE206" s="450">
        <f>IF(IFERROR(HLOOKUP($B206,$F28:$FS28,1,FALSE),0)=0,0,1)*AE$62</f>
        <v>0</v>
      </c>
      <c r="AF206" s="450">
        <f>IF(IFERROR(HLOOKUP($B206,$F29:$FS29,1,FALSE),0)=0,0,1)*AF$62</f>
        <v>0</v>
      </c>
      <c r="AG206" s="450">
        <f>IF(IFERROR(HLOOKUP($B206,$F30:$FS30,1,FALSE),0)=0,0,1)*AG$62</f>
        <v>0</v>
      </c>
      <c r="AH206" s="450">
        <f>IF(IFERROR(HLOOKUP($B206,$F31:$FS31,1,FALSE),0)=0,0,1)*AH$62</f>
        <v>0</v>
      </c>
      <c r="AI206" s="450">
        <f>IF(IFERROR(HLOOKUP($B206,$F32:$FS32,1,FALSE),0)=0,0,1)*AI$62</f>
        <v>0</v>
      </c>
      <c r="AJ206" s="450">
        <f>IF(IFERROR(HLOOKUP($B206,$F33:$FS33,1,FALSE),0)=0,0,1)*AJ$62</f>
        <v>0</v>
      </c>
      <c r="AK206" s="450">
        <f>IF(IFERROR(HLOOKUP($B206,$F34:$FS34,1,FALSE),0)=0,0,1)*AK$62</f>
        <v>0</v>
      </c>
      <c r="AL206" s="450">
        <f>IF(IFERROR(HLOOKUP($B206,$F35:$FS35,1,FALSE),0)=0,0,1)*AL$62</f>
        <v>0</v>
      </c>
      <c r="AM206" s="450">
        <f>IF(IFERROR(HLOOKUP($B206,$F36:$FS36,1,FALSE),0)=0,0,1)*AM$62</f>
        <v>0</v>
      </c>
      <c r="AN206" s="450">
        <f>IF(IFERROR(HLOOKUP($B206,$F37:$FS37,1,FALSE),0)=0,0,1)*AN$62</f>
        <v>0</v>
      </c>
      <c r="AO206" s="450">
        <f>IF(IFERROR(HLOOKUP($B206,$F38:$FS38,1,FALSE),0)=0,0,1)*AO$62</f>
        <v>0</v>
      </c>
      <c r="AP206" s="450">
        <f>IF(IFERROR(HLOOKUP($B206,$F39:$FS39,1,FALSE),0)=0,0,1)*AP$62</f>
        <v>0</v>
      </c>
      <c r="AQ206" s="450">
        <f>IF(IFERROR(HLOOKUP($B206,$F40:$FS40,1,FALSE),0)=0,0,1)*AQ$62</f>
        <v>0</v>
      </c>
      <c r="AR206" s="450">
        <f>IF(IFERROR(HLOOKUP($B206,$F41:$FS41,1,FALSE),0)=0,0,1)*AR$62</f>
        <v>0</v>
      </c>
      <c r="AS206" s="450">
        <f>IF(IFERROR(HLOOKUP($B206,$F42:$FS42,1,FALSE),0)=0,0,1)*AS$62</f>
        <v>0</v>
      </c>
      <c r="AT206" s="450">
        <f>IF(IFERROR(HLOOKUP($B206,$F43:$FS43,1,FALSE),0)=0,0,1)*AT$62</f>
        <v>0</v>
      </c>
      <c r="AU206" s="450">
        <f>IF(IFERROR(HLOOKUP($B206,$F44:$FS44,1,FALSE),0)=0,0,1)*AU$62</f>
        <v>0</v>
      </c>
      <c r="AV206" s="450">
        <f>IF(IFERROR(HLOOKUP($B206,$F45:$FS45,1,FALSE),0)=0,0,1)*AV$62</f>
        <v>0</v>
      </c>
      <c r="AW206" s="450">
        <f>IF(IFERROR(HLOOKUP($B206,$F46:$FS46,1,FALSE),0)=0,0,1)*AW$62</f>
        <v>0</v>
      </c>
      <c r="AX206" s="450">
        <f>IF(IFERROR(HLOOKUP($B206,$F47:$FS47,1,FALSE),0)=0,0,1)*AX$62</f>
        <v>0</v>
      </c>
      <c r="AY206" s="450">
        <f>IF(IFERROR(HLOOKUP($B206,$F48:$FS48,1,FALSE),0)=0,0,1)*AY$62</f>
        <v>0</v>
      </c>
      <c r="AZ206" s="450">
        <f>IF(IFERROR(HLOOKUP($B206,$F49:$FS49,1,FALSE),0)=0,0,1)*AZ$62</f>
        <v>0</v>
      </c>
      <c r="BA206" s="450">
        <f>IF(IFERROR(HLOOKUP($B206,$F50:$FS50,1,FALSE),0)=0,0,1)*BA$62</f>
        <v>0</v>
      </c>
      <c r="BB206" s="450">
        <f>IF(IFERROR(HLOOKUP($B206,$F51:$FS51,1,FALSE),0)=0,0,1)*BB$62</f>
        <v>0</v>
      </c>
      <c r="BC206" s="450">
        <f>IF(IFERROR(HLOOKUP($B206,$F52:$FS52,1,FALSE),0)=0,0,1)*BC$62</f>
        <v>0</v>
      </c>
      <c r="BD206" s="450">
        <f>IF(IFERROR(HLOOKUP($B206,$F53:$FS53,1,FALSE),0)=0,0,1)*BD$62</f>
        <v>0</v>
      </c>
      <c r="BE206" s="450">
        <f>IF(IFERROR(HLOOKUP($B206,$F54:$FS54,1,FALSE),0)=0,0,1)*BE$62</f>
        <v>0</v>
      </c>
      <c r="BF206" s="450">
        <f>IF(IFERROR(HLOOKUP($B206,$F55:$FS55,1,FALSE),0)=0,0,1)*BF$62</f>
        <v>0</v>
      </c>
      <c r="BG206" s="450">
        <f>IF(IFERROR(HLOOKUP($B206,$F56:$FS56,1,FALSE),0)=0,0,1)*BG$62</f>
        <v>0</v>
      </c>
      <c r="BH206" s="450">
        <f>IF(IFERROR(HLOOKUP($B206,$F57:$FS57,1,FALSE),0)=0,0,1)*BH$62</f>
        <v>0</v>
      </c>
      <c r="BI206" s="450">
        <f>IF(IFERROR(HLOOKUP($B206,$F58:$FS58,1,FALSE),0)=0,0,1)*BI$62</f>
        <v>0</v>
      </c>
    </row>
    <row r="207" spans="1:61" ht="13">
      <c r="A207" s="609">
        <v>16</v>
      </c>
      <c r="B207" s="619" t="s">
        <v>782</v>
      </c>
      <c r="C207">
        <f t="shared" ca="1" si="0"/>
        <v>0.43</v>
      </c>
      <c r="D207">
        <f t="shared" si="1"/>
        <v>2</v>
      </c>
      <c r="E207" s="450">
        <f>IF(IFERROR(HLOOKUP($B207,$F2:$FS2,1,FALSE),0)=0,0,1)*E$62</f>
        <v>0</v>
      </c>
      <c r="F207" s="450">
        <f>IF(IFERROR(HLOOKUP($B207,$F3:$FS3,1,FALSE),0)=0,0,1)*F$62</f>
        <v>0.18</v>
      </c>
      <c r="G207" s="450">
        <f>IF(IFERROR(HLOOKUP($B207,$F4:$FS4,1,FALSE),0)=0,0,1)*G$62</f>
        <v>0</v>
      </c>
      <c r="H207" s="450">
        <f>IF(IFERROR(HLOOKUP($B207,$F5:$FS5,1,FALSE),0)=0,0,1)*H$62</f>
        <v>0.25</v>
      </c>
      <c r="I207" s="450">
        <f ca="1">IF(IFERROR(HLOOKUP($B207,$F6:$FS6,1,FALSE),0)=0,0,1)*I$62</f>
        <v>0</v>
      </c>
      <c r="J207" s="450">
        <f>IF(IFERROR(HLOOKUP($B207,$F7:$FS7,1,FALSE),0)=0,0,1)*J$62</f>
        <v>0</v>
      </c>
      <c r="K207" s="450">
        <f>IF(IFERROR(HLOOKUP($B207,$F8:$FS8,1,FALSE),0)=0,0,1)*K$62</f>
        <v>0</v>
      </c>
      <c r="L207" s="450">
        <f>IF(IFERROR(HLOOKUP($B207,$F9:$FS9,1,FALSE),0)=0,0,1)*L$62</f>
        <v>0</v>
      </c>
      <c r="M207" s="450">
        <f>IF(IFERROR(HLOOKUP($B207,$F10:$FS10,1,FALSE),0)=0,0,1)*M$62</f>
        <v>0</v>
      </c>
      <c r="N207" s="450">
        <f>IF(IFERROR(HLOOKUP($B207,$F11:$FS11,1,FALSE),0)=0,0,1)*N$62</f>
        <v>0</v>
      </c>
      <c r="O207" s="450">
        <f>IF(IFERROR(HLOOKUP($B207,$F12:$FS12,1,FALSE),0)=0,0,1)*O$62</f>
        <v>0</v>
      </c>
      <c r="P207" s="450">
        <f>IF(IFERROR(HLOOKUP($B207,$F13:$FS13,1,FALSE),0)=0,0,1)*P$62</f>
        <v>0</v>
      </c>
      <c r="Q207" s="450">
        <f>IF(IFERROR(HLOOKUP($B207,$F14:$FS14,1,FALSE),0)=0,0,1)*Q$62</f>
        <v>0</v>
      </c>
      <c r="R207" s="450">
        <f>IF(IFERROR(HLOOKUP($B207,$F15:$FS15,1,FALSE),0)=0,0,1)*R$62</f>
        <v>0</v>
      </c>
      <c r="S207" s="450">
        <f>IF(IFERROR(HLOOKUP($B207,$F16:$FS16,1,FALSE),0)=0,0,1)*S$62</f>
        <v>0</v>
      </c>
      <c r="T207" s="450">
        <f>IF(IFERROR(HLOOKUP($B207,$F17:$FS17,1,FALSE),0)=0,0,1)*T$62</f>
        <v>0</v>
      </c>
      <c r="U207" s="450">
        <f>IF(IFERROR(HLOOKUP($B207,$F18:$FS18,1,FALSE),0)=0,0,1)*U$62</f>
        <v>0</v>
      </c>
      <c r="V207" s="450">
        <f>IF(IFERROR(HLOOKUP($B207,$F19:$FS19,1,FALSE),0)=0,0,1)*V$62</f>
        <v>0</v>
      </c>
      <c r="W207" s="450">
        <f>IF(IFERROR(HLOOKUP($B207,$F20:$FS20,1,FALSE),0)=0,0,1)*W$62</f>
        <v>0</v>
      </c>
      <c r="X207" s="450">
        <f>IF(IFERROR(HLOOKUP($B207,$F21:$FS21,1,FALSE),0)=0,0,1)*X$62</f>
        <v>0</v>
      </c>
      <c r="Y207" s="450">
        <f>IF(IFERROR(HLOOKUP($B207,$F22:$FS22,1,FALSE),0)=0,0,1)*Y$62</f>
        <v>0</v>
      </c>
      <c r="Z207" s="450">
        <f>IF(IFERROR(HLOOKUP($B207,$F23:$FS23,1,FALSE),0)=0,0,1)*Z$62</f>
        <v>0</v>
      </c>
      <c r="AA207" s="450">
        <f>IF(IFERROR(HLOOKUP($B207,$F24:$FS24,1,FALSE),0)=0,0,1)*AA$62</f>
        <v>0</v>
      </c>
      <c r="AB207" s="450">
        <f>IF(IFERROR(HLOOKUP($B207,$F25:$FS25,1,FALSE),0)=0,0,1)*AB$62</f>
        <v>0</v>
      </c>
      <c r="AC207" s="450">
        <f>IF(IFERROR(HLOOKUP($B207,$F26:$FS26,1,FALSE),0)=0,0,1)*AC$62</f>
        <v>0</v>
      </c>
      <c r="AD207" s="450">
        <f>IF(IFERROR(HLOOKUP($B207,$F27:$FS27,1,FALSE),0)=0,0,1)*AD$62</f>
        <v>0</v>
      </c>
      <c r="AE207" s="450">
        <f>IF(IFERROR(HLOOKUP($B207,$F28:$FS28,1,FALSE),0)=0,0,1)*AE$62</f>
        <v>0</v>
      </c>
      <c r="AF207" s="450">
        <f>IF(IFERROR(HLOOKUP($B207,$F29:$FS29,1,FALSE),0)=0,0,1)*AF$62</f>
        <v>0</v>
      </c>
      <c r="AG207" s="450">
        <f>IF(IFERROR(HLOOKUP($B207,$F30:$FS30,1,FALSE),0)=0,0,1)*AG$62</f>
        <v>0</v>
      </c>
      <c r="AH207" s="450">
        <f>IF(IFERROR(HLOOKUP($B207,$F31:$FS31,1,FALSE),0)=0,0,1)*AH$62</f>
        <v>0</v>
      </c>
      <c r="AI207" s="450">
        <f>IF(IFERROR(HLOOKUP($B207,$F32:$FS32,1,FALSE),0)=0,0,1)*AI$62</f>
        <v>0</v>
      </c>
      <c r="AJ207" s="450">
        <f>IF(IFERROR(HLOOKUP($B207,$F33:$FS33,1,FALSE),0)=0,0,1)*AJ$62</f>
        <v>0</v>
      </c>
      <c r="AK207" s="450">
        <f>IF(IFERROR(HLOOKUP($B207,$F34:$FS34,1,FALSE),0)=0,0,1)*AK$62</f>
        <v>0</v>
      </c>
      <c r="AL207" s="450">
        <f>IF(IFERROR(HLOOKUP($B207,$F35:$FS35,1,FALSE),0)=0,0,1)*AL$62</f>
        <v>0</v>
      </c>
      <c r="AM207" s="450">
        <f>IF(IFERROR(HLOOKUP($B207,$F36:$FS36,1,FALSE),0)=0,0,1)*AM$62</f>
        <v>0</v>
      </c>
      <c r="AN207" s="450">
        <f>IF(IFERROR(HLOOKUP($B207,$F37:$FS37,1,FALSE),0)=0,0,1)*AN$62</f>
        <v>0</v>
      </c>
      <c r="AO207" s="450">
        <f>IF(IFERROR(HLOOKUP($B207,$F38:$FS38,1,FALSE),0)=0,0,1)*AO$62</f>
        <v>0</v>
      </c>
      <c r="AP207" s="450">
        <f>IF(IFERROR(HLOOKUP($B207,$F39:$FS39,1,FALSE),0)=0,0,1)*AP$62</f>
        <v>0</v>
      </c>
      <c r="AQ207" s="450">
        <f>IF(IFERROR(HLOOKUP($B207,$F40:$FS40,1,FALSE),0)=0,0,1)*AQ$62</f>
        <v>0</v>
      </c>
      <c r="AR207" s="450">
        <f>IF(IFERROR(HLOOKUP($B207,$F41:$FS41,1,FALSE),0)=0,0,1)*AR$62</f>
        <v>0</v>
      </c>
      <c r="AS207" s="450">
        <f>IF(IFERROR(HLOOKUP($B207,$F42:$FS42,1,FALSE),0)=0,0,1)*AS$62</f>
        <v>0</v>
      </c>
      <c r="AT207" s="450">
        <f>IF(IFERROR(HLOOKUP($B207,$F43:$FS43,1,FALSE),0)=0,0,1)*AT$62</f>
        <v>0</v>
      </c>
      <c r="AU207" s="450">
        <f>IF(IFERROR(HLOOKUP($B207,$F44:$FS44,1,FALSE),0)=0,0,1)*AU$62</f>
        <v>0</v>
      </c>
      <c r="AV207" s="450">
        <f>IF(IFERROR(HLOOKUP($B207,$F45:$FS45,1,FALSE),0)=0,0,1)*AV$62</f>
        <v>0</v>
      </c>
      <c r="AW207" s="450">
        <f>IF(IFERROR(HLOOKUP($B207,$F46:$FS46,1,FALSE),0)=0,0,1)*AW$62</f>
        <v>0</v>
      </c>
      <c r="AX207" s="450">
        <f>IF(IFERROR(HLOOKUP($B207,$F47:$FS47,1,FALSE),0)=0,0,1)*AX$62</f>
        <v>0</v>
      </c>
      <c r="AY207" s="450">
        <f>IF(IFERROR(HLOOKUP($B207,$F48:$FS48,1,FALSE),0)=0,0,1)*AY$62</f>
        <v>0</v>
      </c>
      <c r="AZ207" s="450">
        <f>IF(IFERROR(HLOOKUP($B207,$F49:$FS49,1,FALSE),0)=0,0,1)*AZ$62</f>
        <v>0</v>
      </c>
      <c r="BA207" s="450">
        <f>IF(IFERROR(HLOOKUP($B207,$F50:$FS50,1,FALSE),0)=0,0,1)*BA$62</f>
        <v>0</v>
      </c>
      <c r="BB207" s="450">
        <f>IF(IFERROR(HLOOKUP($B207,$F51:$FS51,1,FALSE),0)=0,0,1)*BB$62</f>
        <v>0</v>
      </c>
      <c r="BC207" s="450">
        <f>IF(IFERROR(HLOOKUP($B207,$F52:$FS52,1,FALSE),0)=0,0,1)*BC$62</f>
        <v>0</v>
      </c>
      <c r="BD207" s="450">
        <f>IF(IFERROR(HLOOKUP($B207,$F53:$FS53,1,FALSE),0)=0,0,1)*BD$62</f>
        <v>0</v>
      </c>
      <c r="BE207" s="450">
        <f>IF(IFERROR(HLOOKUP($B207,$F54:$FS54,1,FALSE),0)=0,0,1)*BE$62</f>
        <v>0</v>
      </c>
      <c r="BF207" s="450">
        <f>IF(IFERROR(HLOOKUP($B207,$F55:$FS55,1,FALSE),0)=0,0,1)*BF$62</f>
        <v>0</v>
      </c>
      <c r="BG207" s="450">
        <f>IF(IFERROR(HLOOKUP($B207,$F56:$FS56,1,FALSE),0)=0,0,1)*BG$62</f>
        <v>0</v>
      </c>
      <c r="BH207" s="450">
        <f>IF(IFERROR(HLOOKUP($B207,$F57:$FS57,1,FALSE),0)=0,0,1)*BH$62</f>
        <v>0</v>
      </c>
      <c r="BI207" s="450">
        <f>IF(IFERROR(HLOOKUP($B207,$F58:$FS58,1,FALSE),0)=0,0,1)*BI$62</f>
        <v>0</v>
      </c>
    </row>
    <row r="208" spans="1:61" ht="13">
      <c r="A208" s="609">
        <v>16</v>
      </c>
      <c r="B208" s="619" t="s">
        <v>639</v>
      </c>
      <c r="C208">
        <f t="shared" ca="1" si="0"/>
        <v>1.18</v>
      </c>
      <c r="D208">
        <f t="shared" si="1"/>
        <v>2</v>
      </c>
      <c r="E208" s="450">
        <f>IF(IFERROR(HLOOKUP($B208,$F2:$FS2,1,FALSE),0)=0,0,1)*E$62</f>
        <v>1</v>
      </c>
      <c r="F208" s="450">
        <f>IF(IFERROR(HLOOKUP($B208,$F3:$FS3,1,FALSE),0)=0,0,1)*F$62</f>
        <v>0.18</v>
      </c>
      <c r="G208" s="450">
        <f>IF(IFERROR(HLOOKUP($B208,$F4:$FS4,1,FALSE),0)=0,0,1)*G$62</f>
        <v>0</v>
      </c>
      <c r="H208" s="450">
        <f>IF(IFERROR(HLOOKUP($B208,$F5:$FS5,1,FALSE),0)=0,0,1)*H$62</f>
        <v>0</v>
      </c>
      <c r="I208" s="450">
        <f ca="1">IF(IFERROR(HLOOKUP($B208,$F6:$FS6,1,FALSE),0)=0,0,1)*I$62</f>
        <v>0</v>
      </c>
      <c r="J208" s="450">
        <f>IF(IFERROR(HLOOKUP($B208,$F7:$FS7,1,FALSE),0)=0,0,1)*J$62</f>
        <v>0</v>
      </c>
      <c r="K208" s="450">
        <f>IF(IFERROR(HLOOKUP($B208,$F8:$FS8,1,FALSE),0)=0,0,1)*K$62</f>
        <v>0</v>
      </c>
      <c r="L208" s="450">
        <f>IF(IFERROR(HLOOKUP($B208,$F9:$FS9,1,FALSE),0)=0,0,1)*L$62</f>
        <v>0</v>
      </c>
      <c r="M208" s="450">
        <f>IF(IFERROR(HLOOKUP($B208,$F10:$FS10,1,FALSE),0)=0,0,1)*M$62</f>
        <v>0</v>
      </c>
      <c r="N208" s="450">
        <f>IF(IFERROR(HLOOKUP($B208,$F11:$FS11,1,FALSE),0)=0,0,1)*N$62</f>
        <v>0</v>
      </c>
      <c r="O208" s="450">
        <f>IF(IFERROR(HLOOKUP($B208,$F12:$FS12,1,FALSE),0)=0,0,1)*O$62</f>
        <v>0</v>
      </c>
      <c r="P208" s="450">
        <f>IF(IFERROR(HLOOKUP($B208,$F13:$FS13,1,FALSE),0)=0,0,1)*P$62</f>
        <v>0</v>
      </c>
      <c r="Q208" s="450">
        <f>IF(IFERROR(HLOOKUP($B208,$F14:$FS14,1,FALSE),0)=0,0,1)*Q$62</f>
        <v>0</v>
      </c>
      <c r="R208" s="450">
        <f>IF(IFERROR(HLOOKUP($B208,$F15:$FS15,1,FALSE),0)=0,0,1)*R$62</f>
        <v>0</v>
      </c>
      <c r="S208" s="450">
        <f>IF(IFERROR(HLOOKUP($B208,$F16:$FS16,1,FALSE),0)=0,0,1)*S$62</f>
        <v>0</v>
      </c>
      <c r="T208" s="450">
        <f>IF(IFERROR(HLOOKUP($B208,$F17:$FS17,1,FALSE),0)=0,0,1)*T$62</f>
        <v>0</v>
      </c>
      <c r="U208" s="450">
        <f>IF(IFERROR(HLOOKUP($B208,$F18:$FS18,1,FALSE),0)=0,0,1)*U$62</f>
        <v>0</v>
      </c>
      <c r="V208" s="450">
        <f>IF(IFERROR(HLOOKUP($B208,$F19:$FS19,1,FALSE),0)=0,0,1)*V$62</f>
        <v>0</v>
      </c>
      <c r="W208" s="450">
        <f>IF(IFERROR(HLOOKUP($B208,$F20:$FS20,1,FALSE),0)=0,0,1)*W$62</f>
        <v>0</v>
      </c>
      <c r="X208" s="450">
        <f>IF(IFERROR(HLOOKUP($B208,$F21:$FS21,1,FALSE),0)=0,0,1)*X$62</f>
        <v>0</v>
      </c>
      <c r="Y208" s="450">
        <f>IF(IFERROR(HLOOKUP($B208,$F22:$FS22,1,FALSE),0)=0,0,1)*Y$62</f>
        <v>0</v>
      </c>
      <c r="Z208" s="450">
        <f>IF(IFERROR(HLOOKUP($B208,$F23:$FS23,1,FALSE),0)=0,0,1)*Z$62</f>
        <v>0</v>
      </c>
      <c r="AA208" s="450">
        <f>IF(IFERROR(HLOOKUP($B208,$F24:$FS24,1,FALSE),0)=0,0,1)*AA$62</f>
        <v>0</v>
      </c>
      <c r="AB208" s="450">
        <f>IF(IFERROR(HLOOKUP($B208,$F25:$FS25,1,FALSE),0)=0,0,1)*AB$62</f>
        <v>0</v>
      </c>
      <c r="AC208" s="450">
        <f>IF(IFERROR(HLOOKUP($B208,$F26:$FS26,1,FALSE),0)=0,0,1)*AC$62</f>
        <v>0</v>
      </c>
      <c r="AD208" s="450">
        <f>IF(IFERROR(HLOOKUP($B208,$F27:$FS27,1,FALSE),0)=0,0,1)*AD$62</f>
        <v>0</v>
      </c>
      <c r="AE208" s="450">
        <f>IF(IFERROR(HLOOKUP($B208,$F28:$FS28,1,FALSE),0)=0,0,1)*AE$62</f>
        <v>0</v>
      </c>
      <c r="AF208" s="450">
        <f>IF(IFERROR(HLOOKUP($B208,$F29:$FS29,1,FALSE),0)=0,0,1)*AF$62</f>
        <v>0</v>
      </c>
      <c r="AG208" s="450">
        <f>IF(IFERROR(HLOOKUP($B208,$F30:$FS30,1,FALSE),0)=0,0,1)*AG$62</f>
        <v>0</v>
      </c>
      <c r="AH208" s="450">
        <f>IF(IFERROR(HLOOKUP($B208,$F31:$FS31,1,FALSE),0)=0,0,1)*AH$62</f>
        <v>0</v>
      </c>
      <c r="AI208" s="450">
        <f>IF(IFERROR(HLOOKUP($B208,$F32:$FS32,1,FALSE),0)=0,0,1)*AI$62</f>
        <v>0</v>
      </c>
      <c r="AJ208" s="450">
        <f>IF(IFERROR(HLOOKUP($B208,$F33:$FS33,1,FALSE),0)=0,0,1)*AJ$62</f>
        <v>0</v>
      </c>
      <c r="AK208" s="450">
        <f>IF(IFERROR(HLOOKUP($B208,$F34:$FS34,1,FALSE),0)=0,0,1)*AK$62</f>
        <v>0</v>
      </c>
      <c r="AL208" s="450">
        <f>IF(IFERROR(HLOOKUP($B208,$F35:$FS35,1,FALSE),0)=0,0,1)*AL$62</f>
        <v>0</v>
      </c>
      <c r="AM208" s="450">
        <f>IF(IFERROR(HLOOKUP($B208,$F36:$FS36,1,FALSE),0)=0,0,1)*AM$62</f>
        <v>0</v>
      </c>
      <c r="AN208" s="450">
        <f>IF(IFERROR(HLOOKUP($B208,$F37:$FS37,1,FALSE),0)=0,0,1)*AN$62</f>
        <v>0</v>
      </c>
      <c r="AO208" s="450">
        <f>IF(IFERROR(HLOOKUP($B208,$F38:$FS38,1,FALSE),0)=0,0,1)*AO$62</f>
        <v>0</v>
      </c>
      <c r="AP208" s="450">
        <f>IF(IFERROR(HLOOKUP($B208,$F39:$FS39,1,FALSE),0)=0,0,1)*AP$62</f>
        <v>0</v>
      </c>
      <c r="AQ208" s="450">
        <f>IF(IFERROR(HLOOKUP($B208,$F40:$FS40,1,FALSE),0)=0,0,1)*AQ$62</f>
        <v>0</v>
      </c>
      <c r="AR208" s="450">
        <f>IF(IFERROR(HLOOKUP($B208,$F41:$FS41,1,FALSE),0)=0,0,1)*AR$62</f>
        <v>0</v>
      </c>
      <c r="AS208" s="450">
        <f>IF(IFERROR(HLOOKUP($B208,$F42:$FS42,1,FALSE),0)=0,0,1)*AS$62</f>
        <v>0</v>
      </c>
      <c r="AT208" s="450">
        <f>IF(IFERROR(HLOOKUP($B208,$F43:$FS43,1,FALSE),0)=0,0,1)*AT$62</f>
        <v>0</v>
      </c>
      <c r="AU208" s="450">
        <f>IF(IFERROR(HLOOKUP($B208,$F44:$FS44,1,FALSE),0)=0,0,1)*AU$62</f>
        <v>0</v>
      </c>
      <c r="AV208" s="450">
        <f>IF(IFERROR(HLOOKUP($B208,$F45:$FS45,1,FALSE),0)=0,0,1)*AV$62</f>
        <v>0</v>
      </c>
      <c r="AW208" s="450">
        <f>IF(IFERROR(HLOOKUP($B208,$F46:$FS46,1,FALSE),0)=0,0,1)*AW$62</f>
        <v>0</v>
      </c>
      <c r="AX208" s="450">
        <f>IF(IFERROR(HLOOKUP($B208,$F47:$FS47,1,FALSE),0)=0,0,1)*AX$62</f>
        <v>0</v>
      </c>
      <c r="AY208" s="450">
        <f>IF(IFERROR(HLOOKUP($B208,$F48:$FS48,1,FALSE),0)=0,0,1)*AY$62</f>
        <v>0</v>
      </c>
      <c r="AZ208" s="450">
        <f>IF(IFERROR(HLOOKUP($B208,$F49:$FS49,1,FALSE),0)=0,0,1)*AZ$62</f>
        <v>0</v>
      </c>
      <c r="BA208" s="450">
        <f>IF(IFERROR(HLOOKUP($B208,$F50:$FS50,1,FALSE),0)=0,0,1)*BA$62</f>
        <v>0</v>
      </c>
      <c r="BB208" s="450">
        <f>IF(IFERROR(HLOOKUP($B208,$F51:$FS51,1,FALSE),0)=0,0,1)*BB$62</f>
        <v>0</v>
      </c>
      <c r="BC208" s="450">
        <f>IF(IFERROR(HLOOKUP($B208,$F52:$FS52,1,FALSE),0)=0,0,1)*BC$62</f>
        <v>0</v>
      </c>
      <c r="BD208" s="450">
        <f>IF(IFERROR(HLOOKUP($B208,$F53:$FS53,1,FALSE),0)=0,0,1)*BD$62</f>
        <v>0</v>
      </c>
      <c r="BE208" s="450">
        <f>IF(IFERROR(HLOOKUP($B208,$F54:$FS54,1,FALSE),0)=0,0,1)*BE$62</f>
        <v>0</v>
      </c>
      <c r="BF208" s="450">
        <f>IF(IFERROR(HLOOKUP($B208,$F55:$FS55,1,FALSE),0)=0,0,1)*BF$62</f>
        <v>0</v>
      </c>
      <c r="BG208" s="450">
        <f>IF(IFERROR(HLOOKUP($B208,$F56:$FS56,1,FALSE),0)=0,0,1)*BG$62</f>
        <v>0</v>
      </c>
      <c r="BH208" s="450">
        <f>IF(IFERROR(HLOOKUP($B208,$F57:$FS57,1,FALSE),0)=0,0,1)*BH$62</f>
        <v>0</v>
      </c>
      <c r="BI208" s="450">
        <f>IF(IFERROR(HLOOKUP($B208,$F58:$FS58,1,FALSE),0)=0,0,1)*BI$62</f>
        <v>0</v>
      </c>
    </row>
    <row r="209" spans="1:61" ht="13">
      <c r="A209" s="609">
        <v>16</v>
      </c>
      <c r="B209" s="619" t="s">
        <v>783</v>
      </c>
      <c r="C209">
        <f t="shared" ca="1" si="0"/>
        <v>0.18</v>
      </c>
      <c r="D209">
        <f t="shared" si="1"/>
        <v>1</v>
      </c>
      <c r="E209" s="450">
        <f>IF(IFERROR(HLOOKUP($B209,$F2:$FS2,1,FALSE),0)=0,0,1)*E$62</f>
        <v>0</v>
      </c>
      <c r="F209" s="450">
        <f>IF(IFERROR(HLOOKUP($B209,$F3:$FS3,1,FALSE),0)=0,0,1)*F$62</f>
        <v>0.18</v>
      </c>
      <c r="G209" s="450">
        <f>IF(IFERROR(HLOOKUP($B209,$F4:$FS4,1,FALSE),0)=0,0,1)*G$62</f>
        <v>0</v>
      </c>
      <c r="H209" s="450">
        <f>IF(IFERROR(HLOOKUP($B209,$F5:$FS5,1,FALSE),0)=0,0,1)*H$62</f>
        <v>0</v>
      </c>
      <c r="I209" s="450">
        <f ca="1">IF(IFERROR(HLOOKUP($B209,$F6:$FS6,1,FALSE),0)=0,0,1)*I$62</f>
        <v>0</v>
      </c>
      <c r="J209" s="450">
        <f>IF(IFERROR(HLOOKUP($B209,$F7:$FS7,1,FALSE),0)=0,0,1)*J$62</f>
        <v>0</v>
      </c>
      <c r="K209" s="450">
        <f>IF(IFERROR(HLOOKUP($B209,$F8:$FS8,1,FALSE),0)=0,0,1)*K$62</f>
        <v>0</v>
      </c>
      <c r="L209" s="450">
        <f>IF(IFERROR(HLOOKUP($B209,$F9:$FS9,1,FALSE),0)=0,0,1)*L$62</f>
        <v>0</v>
      </c>
      <c r="M209" s="450">
        <f>IF(IFERROR(HLOOKUP($B209,$F10:$FS10,1,FALSE),0)=0,0,1)*M$62</f>
        <v>0</v>
      </c>
      <c r="N209" s="450">
        <f>IF(IFERROR(HLOOKUP($B209,$F11:$FS11,1,FALSE),0)=0,0,1)*N$62</f>
        <v>0</v>
      </c>
      <c r="O209" s="450">
        <f>IF(IFERROR(HLOOKUP($B209,$F12:$FS12,1,FALSE),0)=0,0,1)*O$62</f>
        <v>0</v>
      </c>
      <c r="P209" s="450">
        <f>IF(IFERROR(HLOOKUP($B209,$F13:$FS13,1,FALSE),0)=0,0,1)*P$62</f>
        <v>0</v>
      </c>
      <c r="Q209" s="450">
        <f>IF(IFERROR(HLOOKUP($B209,$F14:$FS14,1,FALSE),0)=0,0,1)*Q$62</f>
        <v>0</v>
      </c>
      <c r="R209" s="450">
        <f>IF(IFERROR(HLOOKUP($B209,$F15:$FS15,1,FALSE),0)=0,0,1)*R$62</f>
        <v>0</v>
      </c>
      <c r="S209" s="450">
        <f>IF(IFERROR(HLOOKUP($B209,$F16:$FS16,1,FALSE),0)=0,0,1)*S$62</f>
        <v>0</v>
      </c>
      <c r="T209" s="450">
        <f>IF(IFERROR(HLOOKUP($B209,$F17:$FS17,1,FALSE),0)=0,0,1)*T$62</f>
        <v>0</v>
      </c>
      <c r="U209" s="450">
        <f>IF(IFERROR(HLOOKUP($B209,$F18:$FS18,1,FALSE),0)=0,0,1)*U$62</f>
        <v>0</v>
      </c>
      <c r="V209" s="450">
        <f>IF(IFERROR(HLOOKUP($B209,$F19:$FS19,1,FALSE),0)=0,0,1)*V$62</f>
        <v>0</v>
      </c>
      <c r="W209" s="450">
        <f>IF(IFERROR(HLOOKUP($B209,$F20:$FS20,1,FALSE),0)=0,0,1)*W$62</f>
        <v>0</v>
      </c>
      <c r="X209" s="450">
        <f>IF(IFERROR(HLOOKUP($B209,$F21:$FS21,1,FALSE),0)=0,0,1)*X$62</f>
        <v>0</v>
      </c>
      <c r="Y209" s="450">
        <f>IF(IFERROR(HLOOKUP($B209,$F22:$FS22,1,FALSE),0)=0,0,1)*Y$62</f>
        <v>0</v>
      </c>
      <c r="Z209" s="450">
        <f>IF(IFERROR(HLOOKUP($B209,$F23:$FS23,1,FALSE),0)=0,0,1)*Z$62</f>
        <v>0</v>
      </c>
      <c r="AA209" s="450">
        <f>IF(IFERROR(HLOOKUP($B209,$F24:$FS24,1,FALSE),0)=0,0,1)*AA$62</f>
        <v>0</v>
      </c>
      <c r="AB209" s="450">
        <f>IF(IFERROR(HLOOKUP($B209,$F25:$FS25,1,FALSE),0)=0,0,1)*AB$62</f>
        <v>0</v>
      </c>
      <c r="AC209" s="450">
        <f>IF(IFERROR(HLOOKUP($B209,$F26:$FS26,1,FALSE),0)=0,0,1)*AC$62</f>
        <v>0</v>
      </c>
      <c r="AD209" s="450">
        <f>IF(IFERROR(HLOOKUP($B209,$F27:$FS27,1,FALSE),0)=0,0,1)*AD$62</f>
        <v>0</v>
      </c>
      <c r="AE209" s="450">
        <f>IF(IFERROR(HLOOKUP($B209,$F28:$FS28,1,FALSE),0)=0,0,1)*AE$62</f>
        <v>0</v>
      </c>
      <c r="AF209" s="450">
        <f>IF(IFERROR(HLOOKUP($B209,$F29:$FS29,1,FALSE),0)=0,0,1)*AF$62</f>
        <v>0</v>
      </c>
      <c r="AG209" s="450">
        <f>IF(IFERROR(HLOOKUP($B209,$F30:$FS30,1,FALSE),0)=0,0,1)*AG$62</f>
        <v>0</v>
      </c>
      <c r="AH209" s="450">
        <f>IF(IFERROR(HLOOKUP($B209,$F31:$FS31,1,FALSE),0)=0,0,1)*AH$62</f>
        <v>0</v>
      </c>
      <c r="AI209" s="450">
        <f>IF(IFERROR(HLOOKUP($B209,$F32:$FS32,1,FALSE),0)=0,0,1)*AI$62</f>
        <v>0</v>
      </c>
      <c r="AJ209" s="450">
        <f>IF(IFERROR(HLOOKUP($B209,$F33:$FS33,1,FALSE),0)=0,0,1)*AJ$62</f>
        <v>0</v>
      </c>
      <c r="AK209" s="450">
        <f>IF(IFERROR(HLOOKUP($B209,$F34:$FS34,1,FALSE),0)=0,0,1)*AK$62</f>
        <v>0</v>
      </c>
      <c r="AL209" s="450">
        <f>IF(IFERROR(HLOOKUP($B209,$F35:$FS35,1,FALSE),0)=0,0,1)*AL$62</f>
        <v>0</v>
      </c>
      <c r="AM209" s="450">
        <f>IF(IFERROR(HLOOKUP($B209,$F36:$FS36,1,FALSE),0)=0,0,1)*AM$62</f>
        <v>0</v>
      </c>
      <c r="AN209" s="450">
        <f>IF(IFERROR(HLOOKUP($B209,$F37:$FS37,1,FALSE),0)=0,0,1)*AN$62</f>
        <v>0</v>
      </c>
      <c r="AO209" s="450">
        <f>IF(IFERROR(HLOOKUP($B209,$F38:$FS38,1,FALSE),0)=0,0,1)*AO$62</f>
        <v>0</v>
      </c>
      <c r="AP209" s="450">
        <f>IF(IFERROR(HLOOKUP($B209,$F39:$FS39,1,FALSE),0)=0,0,1)*AP$62</f>
        <v>0</v>
      </c>
      <c r="AQ209" s="450">
        <f>IF(IFERROR(HLOOKUP($B209,$F40:$FS40,1,FALSE),0)=0,0,1)*AQ$62</f>
        <v>0</v>
      </c>
      <c r="AR209" s="450">
        <f>IF(IFERROR(HLOOKUP($B209,$F41:$FS41,1,FALSE),0)=0,0,1)*AR$62</f>
        <v>0</v>
      </c>
      <c r="AS209" s="450">
        <f>IF(IFERROR(HLOOKUP($B209,$F42:$FS42,1,FALSE),0)=0,0,1)*AS$62</f>
        <v>0</v>
      </c>
      <c r="AT209" s="450">
        <f>IF(IFERROR(HLOOKUP($B209,$F43:$FS43,1,FALSE),0)=0,0,1)*AT$62</f>
        <v>0</v>
      </c>
      <c r="AU209" s="450">
        <f>IF(IFERROR(HLOOKUP($B209,$F44:$FS44,1,FALSE),0)=0,0,1)*AU$62</f>
        <v>0</v>
      </c>
      <c r="AV209" s="450">
        <f>IF(IFERROR(HLOOKUP($B209,$F45:$FS45,1,FALSE),0)=0,0,1)*AV$62</f>
        <v>0</v>
      </c>
      <c r="AW209" s="450">
        <f>IF(IFERROR(HLOOKUP($B209,$F46:$FS46,1,FALSE),0)=0,0,1)*AW$62</f>
        <v>0</v>
      </c>
      <c r="AX209" s="450">
        <f>IF(IFERROR(HLOOKUP($B209,$F47:$FS47,1,FALSE),0)=0,0,1)*AX$62</f>
        <v>0</v>
      </c>
      <c r="AY209" s="450">
        <f>IF(IFERROR(HLOOKUP($B209,$F48:$FS48,1,FALSE),0)=0,0,1)*AY$62</f>
        <v>0</v>
      </c>
      <c r="AZ209" s="450">
        <f>IF(IFERROR(HLOOKUP($B209,$F49:$FS49,1,FALSE),0)=0,0,1)*AZ$62</f>
        <v>0</v>
      </c>
      <c r="BA209" s="450">
        <f>IF(IFERROR(HLOOKUP($B209,$F50:$FS50,1,FALSE),0)=0,0,1)*BA$62</f>
        <v>0</v>
      </c>
      <c r="BB209" s="450">
        <f>IF(IFERROR(HLOOKUP($B209,$F51:$FS51,1,FALSE),0)=0,0,1)*BB$62</f>
        <v>0</v>
      </c>
      <c r="BC209" s="450">
        <f>IF(IFERROR(HLOOKUP($B209,$F52:$FS52,1,FALSE),0)=0,0,1)*BC$62</f>
        <v>0</v>
      </c>
      <c r="BD209" s="450">
        <f>IF(IFERROR(HLOOKUP($B209,$F53:$FS53,1,FALSE),0)=0,0,1)*BD$62</f>
        <v>0</v>
      </c>
      <c r="BE209" s="450">
        <f>IF(IFERROR(HLOOKUP($B209,$F54:$FS54,1,FALSE),0)=0,0,1)*BE$62</f>
        <v>0</v>
      </c>
      <c r="BF209" s="450">
        <f>IF(IFERROR(HLOOKUP($B209,$F55:$FS55,1,FALSE),0)=0,0,1)*BF$62</f>
        <v>0</v>
      </c>
      <c r="BG209" s="450">
        <f>IF(IFERROR(HLOOKUP($B209,$F56:$FS56,1,FALSE),0)=0,0,1)*BG$62</f>
        <v>0</v>
      </c>
      <c r="BH209" s="450">
        <f>IF(IFERROR(HLOOKUP($B209,$F57:$FS57,1,FALSE),0)=0,0,1)*BH$62</f>
        <v>0</v>
      </c>
      <c r="BI209" s="450">
        <f>IF(IFERROR(HLOOKUP($B209,$F58:$FS58,1,FALSE),0)=0,0,1)*BI$62</f>
        <v>0</v>
      </c>
    </row>
    <row r="210" spans="1:61" ht="13">
      <c r="A210" s="609">
        <v>16</v>
      </c>
      <c r="B210" s="619" t="s">
        <v>784</v>
      </c>
      <c r="C210">
        <f t="shared" ca="1" si="0"/>
        <v>0.18</v>
      </c>
      <c r="D210">
        <f t="shared" si="1"/>
        <v>1</v>
      </c>
      <c r="E210" s="450">
        <f>IF(IFERROR(HLOOKUP($B210,$F2:$FS2,1,FALSE),0)=0,0,1)*E$62</f>
        <v>0</v>
      </c>
      <c r="F210" s="450">
        <f>IF(IFERROR(HLOOKUP($B210,$F3:$FS3,1,FALSE),0)=0,0,1)*F$62</f>
        <v>0.18</v>
      </c>
      <c r="G210" s="450">
        <f>IF(IFERROR(HLOOKUP($B210,$F4:$FS4,1,FALSE),0)=0,0,1)*G$62</f>
        <v>0</v>
      </c>
      <c r="H210" s="450">
        <f>IF(IFERROR(HLOOKUP($B210,$F5:$FS5,1,FALSE),0)=0,0,1)*H$62</f>
        <v>0</v>
      </c>
      <c r="I210" s="450">
        <f ca="1">IF(IFERROR(HLOOKUP($B210,$F6:$FS6,1,FALSE),0)=0,0,1)*I$62</f>
        <v>0</v>
      </c>
      <c r="J210" s="450">
        <f>IF(IFERROR(HLOOKUP($B210,$F7:$FS7,1,FALSE),0)=0,0,1)*J$62</f>
        <v>0</v>
      </c>
      <c r="K210" s="450">
        <f>IF(IFERROR(HLOOKUP($B210,$F8:$FS8,1,FALSE),0)=0,0,1)*K$62</f>
        <v>0</v>
      </c>
      <c r="L210" s="450">
        <f>IF(IFERROR(HLOOKUP($B210,$F9:$FS9,1,FALSE),0)=0,0,1)*L$62</f>
        <v>0</v>
      </c>
      <c r="M210" s="450">
        <f>IF(IFERROR(HLOOKUP($B210,$F10:$FS10,1,FALSE),0)=0,0,1)*M$62</f>
        <v>0</v>
      </c>
      <c r="N210" s="450">
        <f>IF(IFERROR(HLOOKUP($B210,$F11:$FS11,1,FALSE),0)=0,0,1)*N$62</f>
        <v>0</v>
      </c>
      <c r="O210" s="450">
        <f>IF(IFERROR(HLOOKUP($B210,$F12:$FS12,1,FALSE),0)=0,0,1)*O$62</f>
        <v>0</v>
      </c>
      <c r="P210" s="450">
        <f>IF(IFERROR(HLOOKUP($B210,$F13:$FS13,1,FALSE),0)=0,0,1)*P$62</f>
        <v>0</v>
      </c>
      <c r="Q210" s="450">
        <f>IF(IFERROR(HLOOKUP($B210,$F14:$FS14,1,FALSE),0)=0,0,1)*Q$62</f>
        <v>0</v>
      </c>
      <c r="R210" s="450">
        <f>IF(IFERROR(HLOOKUP($B210,$F15:$FS15,1,FALSE),0)=0,0,1)*R$62</f>
        <v>0</v>
      </c>
      <c r="S210" s="450">
        <f>IF(IFERROR(HLOOKUP($B210,$F16:$FS16,1,FALSE),0)=0,0,1)*S$62</f>
        <v>0</v>
      </c>
      <c r="T210" s="450">
        <f>IF(IFERROR(HLOOKUP($B210,$F17:$FS17,1,FALSE),0)=0,0,1)*T$62</f>
        <v>0</v>
      </c>
      <c r="U210" s="450">
        <f>IF(IFERROR(HLOOKUP($B210,$F18:$FS18,1,FALSE),0)=0,0,1)*U$62</f>
        <v>0</v>
      </c>
      <c r="V210" s="450">
        <f>IF(IFERROR(HLOOKUP($B210,$F19:$FS19,1,FALSE),0)=0,0,1)*V$62</f>
        <v>0</v>
      </c>
      <c r="W210" s="450">
        <f>IF(IFERROR(HLOOKUP($B210,$F20:$FS20,1,FALSE),0)=0,0,1)*W$62</f>
        <v>0</v>
      </c>
      <c r="X210" s="450">
        <f>IF(IFERROR(HLOOKUP($B210,$F21:$FS21,1,FALSE),0)=0,0,1)*X$62</f>
        <v>0</v>
      </c>
      <c r="Y210" s="450">
        <f>IF(IFERROR(HLOOKUP($B210,$F22:$FS22,1,FALSE),0)=0,0,1)*Y$62</f>
        <v>0</v>
      </c>
      <c r="Z210" s="450">
        <f>IF(IFERROR(HLOOKUP($B210,$F23:$FS23,1,FALSE),0)=0,0,1)*Z$62</f>
        <v>0</v>
      </c>
      <c r="AA210" s="450">
        <f>IF(IFERROR(HLOOKUP($B210,$F24:$FS24,1,FALSE),0)=0,0,1)*AA$62</f>
        <v>0</v>
      </c>
      <c r="AB210" s="450">
        <f>IF(IFERROR(HLOOKUP($B210,$F25:$FS25,1,FALSE),0)=0,0,1)*AB$62</f>
        <v>0</v>
      </c>
      <c r="AC210" s="450">
        <f>IF(IFERROR(HLOOKUP($B210,$F26:$FS26,1,FALSE),0)=0,0,1)*AC$62</f>
        <v>0</v>
      </c>
      <c r="AD210" s="450">
        <f>IF(IFERROR(HLOOKUP($B210,$F27:$FS27,1,FALSE),0)=0,0,1)*AD$62</f>
        <v>0</v>
      </c>
      <c r="AE210" s="450">
        <f>IF(IFERROR(HLOOKUP($B210,$F28:$FS28,1,FALSE),0)=0,0,1)*AE$62</f>
        <v>0</v>
      </c>
      <c r="AF210" s="450">
        <f>IF(IFERROR(HLOOKUP($B210,$F29:$FS29,1,FALSE),0)=0,0,1)*AF$62</f>
        <v>0</v>
      </c>
      <c r="AG210" s="450">
        <f>IF(IFERROR(HLOOKUP($B210,$F30:$FS30,1,FALSE),0)=0,0,1)*AG$62</f>
        <v>0</v>
      </c>
      <c r="AH210" s="450">
        <f>IF(IFERROR(HLOOKUP($B210,$F31:$FS31,1,FALSE),0)=0,0,1)*AH$62</f>
        <v>0</v>
      </c>
      <c r="AI210" s="450">
        <f>IF(IFERROR(HLOOKUP($B210,$F32:$FS32,1,FALSE),0)=0,0,1)*AI$62</f>
        <v>0</v>
      </c>
      <c r="AJ210" s="450">
        <f>IF(IFERROR(HLOOKUP($B210,$F33:$FS33,1,FALSE),0)=0,0,1)*AJ$62</f>
        <v>0</v>
      </c>
      <c r="AK210" s="450">
        <f>IF(IFERROR(HLOOKUP($B210,$F34:$FS34,1,FALSE),0)=0,0,1)*AK$62</f>
        <v>0</v>
      </c>
      <c r="AL210" s="450">
        <f>IF(IFERROR(HLOOKUP($B210,$F35:$FS35,1,FALSE),0)=0,0,1)*AL$62</f>
        <v>0</v>
      </c>
      <c r="AM210" s="450">
        <f>IF(IFERROR(HLOOKUP($B210,$F36:$FS36,1,FALSE),0)=0,0,1)*AM$62</f>
        <v>0</v>
      </c>
      <c r="AN210" s="450">
        <f>IF(IFERROR(HLOOKUP($B210,$F37:$FS37,1,FALSE),0)=0,0,1)*AN$62</f>
        <v>0</v>
      </c>
      <c r="AO210" s="450">
        <f>IF(IFERROR(HLOOKUP($B210,$F38:$FS38,1,FALSE),0)=0,0,1)*AO$62</f>
        <v>0</v>
      </c>
      <c r="AP210" s="450">
        <f>IF(IFERROR(HLOOKUP($B210,$F39:$FS39,1,FALSE),0)=0,0,1)*AP$62</f>
        <v>0</v>
      </c>
      <c r="AQ210" s="450">
        <f>IF(IFERROR(HLOOKUP($B210,$F40:$FS40,1,FALSE),0)=0,0,1)*AQ$62</f>
        <v>0</v>
      </c>
      <c r="AR210" s="450">
        <f>IF(IFERROR(HLOOKUP($B210,$F41:$FS41,1,FALSE),0)=0,0,1)*AR$62</f>
        <v>0</v>
      </c>
      <c r="AS210" s="450">
        <f>IF(IFERROR(HLOOKUP($B210,$F42:$FS42,1,FALSE),0)=0,0,1)*AS$62</f>
        <v>0</v>
      </c>
      <c r="AT210" s="450">
        <f>IF(IFERROR(HLOOKUP($B210,$F43:$FS43,1,FALSE),0)=0,0,1)*AT$62</f>
        <v>0</v>
      </c>
      <c r="AU210" s="450">
        <f>IF(IFERROR(HLOOKUP($B210,$F44:$FS44,1,FALSE),0)=0,0,1)*AU$62</f>
        <v>0</v>
      </c>
      <c r="AV210" s="450">
        <f>IF(IFERROR(HLOOKUP($B210,$F45:$FS45,1,FALSE),0)=0,0,1)*AV$62</f>
        <v>0</v>
      </c>
      <c r="AW210" s="450">
        <f>IF(IFERROR(HLOOKUP($B210,$F46:$FS46,1,FALSE),0)=0,0,1)*AW$62</f>
        <v>0</v>
      </c>
      <c r="AX210" s="450">
        <f>IF(IFERROR(HLOOKUP($B210,$F47:$FS47,1,FALSE),0)=0,0,1)*AX$62</f>
        <v>0</v>
      </c>
      <c r="AY210" s="450">
        <f>IF(IFERROR(HLOOKUP($B210,$F48:$FS48,1,FALSE),0)=0,0,1)*AY$62</f>
        <v>0</v>
      </c>
      <c r="AZ210" s="450">
        <f>IF(IFERROR(HLOOKUP($B210,$F49:$FS49,1,FALSE),0)=0,0,1)*AZ$62</f>
        <v>0</v>
      </c>
      <c r="BA210" s="450">
        <f>IF(IFERROR(HLOOKUP($B210,$F50:$FS50,1,FALSE),0)=0,0,1)*BA$62</f>
        <v>0</v>
      </c>
      <c r="BB210" s="450">
        <f>IF(IFERROR(HLOOKUP($B210,$F51:$FS51,1,FALSE),0)=0,0,1)*BB$62</f>
        <v>0</v>
      </c>
      <c r="BC210" s="450">
        <f>IF(IFERROR(HLOOKUP($B210,$F52:$FS52,1,FALSE),0)=0,0,1)*BC$62</f>
        <v>0</v>
      </c>
      <c r="BD210" s="450">
        <f>IF(IFERROR(HLOOKUP($B210,$F53:$FS53,1,FALSE),0)=0,0,1)*BD$62</f>
        <v>0</v>
      </c>
      <c r="BE210" s="450">
        <f>IF(IFERROR(HLOOKUP($B210,$F54:$FS54,1,FALSE),0)=0,0,1)*BE$62</f>
        <v>0</v>
      </c>
      <c r="BF210" s="450">
        <f>IF(IFERROR(HLOOKUP($B210,$F55:$FS55,1,FALSE),0)=0,0,1)*BF$62</f>
        <v>0</v>
      </c>
      <c r="BG210" s="450">
        <f>IF(IFERROR(HLOOKUP($B210,$F56:$FS56,1,FALSE),0)=0,0,1)*BG$62</f>
        <v>0</v>
      </c>
      <c r="BH210" s="450">
        <f>IF(IFERROR(HLOOKUP($B210,$F57:$FS57,1,FALSE),0)=0,0,1)*BH$62</f>
        <v>0</v>
      </c>
      <c r="BI210" s="450">
        <f>IF(IFERROR(HLOOKUP($B210,$F58:$FS58,1,FALSE),0)=0,0,1)*BI$62</f>
        <v>0</v>
      </c>
    </row>
    <row r="211" spans="1:61" ht="13">
      <c r="A211" s="609">
        <v>16</v>
      </c>
      <c r="B211" s="619" t="s">
        <v>777</v>
      </c>
      <c r="C211">
        <f t="shared" ca="1" si="0"/>
        <v>0.18</v>
      </c>
      <c r="D211">
        <f t="shared" si="1"/>
        <v>1</v>
      </c>
      <c r="E211" s="450">
        <f>IF(IFERROR(HLOOKUP($B211,$F2:$FS2,1,FALSE),0)=0,0,1)*E$62</f>
        <v>0</v>
      </c>
      <c r="F211" s="450">
        <f>IF(IFERROR(HLOOKUP($B211,$F3:$FS3,1,FALSE),0)=0,0,1)*F$62</f>
        <v>0.18</v>
      </c>
      <c r="G211" s="450">
        <f>IF(IFERROR(HLOOKUP($B211,$F4:$FS4,1,FALSE),0)=0,0,1)*G$62</f>
        <v>0</v>
      </c>
      <c r="H211" s="450">
        <f>IF(IFERROR(HLOOKUP($B211,$F5:$FS5,1,FALSE),0)=0,0,1)*H$62</f>
        <v>0</v>
      </c>
      <c r="I211" s="450">
        <f ca="1">IF(IFERROR(HLOOKUP($B211,$F6:$FS6,1,FALSE),0)=0,0,1)*I$62</f>
        <v>0</v>
      </c>
      <c r="J211" s="450">
        <f>IF(IFERROR(HLOOKUP($B211,$F7:$FS7,1,FALSE),0)=0,0,1)*J$62</f>
        <v>0</v>
      </c>
      <c r="K211" s="450">
        <f>IF(IFERROR(HLOOKUP($B211,$F8:$FS8,1,FALSE),0)=0,0,1)*K$62</f>
        <v>0</v>
      </c>
      <c r="L211" s="450">
        <f>IF(IFERROR(HLOOKUP($B211,$F9:$FS9,1,FALSE),0)=0,0,1)*L$62</f>
        <v>0</v>
      </c>
      <c r="M211" s="450">
        <f>IF(IFERROR(HLOOKUP($B211,$F10:$FS10,1,FALSE),0)=0,0,1)*M$62</f>
        <v>0</v>
      </c>
      <c r="N211" s="450">
        <f>IF(IFERROR(HLOOKUP($B211,$F11:$FS11,1,FALSE),0)=0,0,1)*N$62</f>
        <v>0</v>
      </c>
      <c r="O211" s="450">
        <f>IF(IFERROR(HLOOKUP($B211,$F12:$FS12,1,FALSE),0)=0,0,1)*O$62</f>
        <v>0</v>
      </c>
      <c r="P211" s="450">
        <f>IF(IFERROR(HLOOKUP($B211,$F13:$FS13,1,FALSE),0)=0,0,1)*P$62</f>
        <v>0</v>
      </c>
      <c r="Q211" s="450">
        <f>IF(IFERROR(HLOOKUP($B211,$F14:$FS14,1,FALSE),0)=0,0,1)*Q$62</f>
        <v>0</v>
      </c>
      <c r="R211" s="450">
        <f>IF(IFERROR(HLOOKUP($B211,$F15:$FS15,1,FALSE),0)=0,0,1)*R$62</f>
        <v>0</v>
      </c>
      <c r="S211" s="450">
        <f>IF(IFERROR(HLOOKUP($B211,$F16:$FS16,1,FALSE),0)=0,0,1)*S$62</f>
        <v>0</v>
      </c>
      <c r="T211" s="450">
        <f>IF(IFERROR(HLOOKUP($B211,$F17:$FS17,1,FALSE),0)=0,0,1)*T$62</f>
        <v>0</v>
      </c>
      <c r="U211" s="450">
        <f>IF(IFERROR(HLOOKUP($B211,$F18:$FS18,1,FALSE),0)=0,0,1)*U$62</f>
        <v>0</v>
      </c>
      <c r="V211" s="450">
        <f>IF(IFERROR(HLOOKUP($B211,$F19:$FS19,1,FALSE),0)=0,0,1)*V$62</f>
        <v>0</v>
      </c>
      <c r="W211" s="450">
        <f>IF(IFERROR(HLOOKUP($B211,$F20:$FS20,1,FALSE),0)=0,0,1)*W$62</f>
        <v>0</v>
      </c>
      <c r="X211" s="450">
        <f>IF(IFERROR(HLOOKUP($B211,$F21:$FS21,1,FALSE),0)=0,0,1)*X$62</f>
        <v>0</v>
      </c>
      <c r="Y211" s="450">
        <f>IF(IFERROR(HLOOKUP($B211,$F22:$FS22,1,FALSE),0)=0,0,1)*Y$62</f>
        <v>0</v>
      </c>
      <c r="Z211" s="450">
        <f>IF(IFERROR(HLOOKUP($B211,$F23:$FS23,1,FALSE),0)=0,0,1)*Z$62</f>
        <v>0</v>
      </c>
      <c r="AA211" s="450">
        <f>IF(IFERROR(HLOOKUP($B211,$F24:$FS24,1,FALSE),0)=0,0,1)*AA$62</f>
        <v>0</v>
      </c>
      <c r="AB211" s="450">
        <f>IF(IFERROR(HLOOKUP($B211,$F25:$FS25,1,FALSE),0)=0,0,1)*AB$62</f>
        <v>0</v>
      </c>
      <c r="AC211" s="450">
        <f>IF(IFERROR(HLOOKUP($B211,$F26:$FS26,1,FALSE),0)=0,0,1)*AC$62</f>
        <v>0</v>
      </c>
      <c r="AD211" s="450">
        <f>IF(IFERROR(HLOOKUP($B211,$F27:$FS27,1,FALSE),0)=0,0,1)*AD$62</f>
        <v>0</v>
      </c>
      <c r="AE211" s="450">
        <f>IF(IFERROR(HLOOKUP($B211,$F28:$FS28,1,FALSE),0)=0,0,1)*AE$62</f>
        <v>0</v>
      </c>
      <c r="AF211" s="450">
        <f>IF(IFERROR(HLOOKUP($B211,$F29:$FS29,1,FALSE),0)=0,0,1)*AF$62</f>
        <v>0</v>
      </c>
      <c r="AG211" s="450">
        <f>IF(IFERROR(HLOOKUP($B211,$F30:$FS30,1,FALSE),0)=0,0,1)*AG$62</f>
        <v>0</v>
      </c>
      <c r="AH211" s="450">
        <f>IF(IFERROR(HLOOKUP($B211,$F31:$FS31,1,FALSE),0)=0,0,1)*AH$62</f>
        <v>0</v>
      </c>
      <c r="AI211" s="450">
        <f>IF(IFERROR(HLOOKUP($B211,$F32:$FS32,1,FALSE),0)=0,0,1)*AI$62</f>
        <v>0</v>
      </c>
      <c r="AJ211" s="450">
        <f>IF(IFERROR(HLOOKUP($B211,$F33:$FS33,1,FALSE),0)=0,0,1)*AJ$62</f>
        <v>0</v>
      </c>
      <c r="AK211" s="450">
        <f>IF(IFERROR(HLOOKUP($B211,$F34:$FS34,1,FALSE),0)=0,0,1)*AK$62</f>
        <v>0</v>
      </c>
      <c r="AL211" s="450">
        <f>IF(IFERROR(HLOOKUP($B211,$F35:$FS35,1,FALSE),0)=0,0,1)*AL$62</f>
        <v>0</v>
      </c>
      <c r="AM211" s="450">
        <f>IF(IFERROR(HLOOKUP($B211,$F36:$FS36,1,FALSE),0)=0,0,1)*AM$62</f>
        <v>0</v>
      </c>
      <c r="AN211" s="450">
        <f>IF(IFERROR(HLOOKUP($B211,$F37:$FS37,1,FALSE),0)=0,0,1)*AN$62</f>
        <v>0</v>
      </c>
      <c r="AO211" s="450">
        <f>IF(IFERROR(HLOOKUP($B211,$F38:$FS38,1,FALSE),0)=0,0,1)*AO$62</f>
        <v>0</v>
      </c>
      <c r="AP211" s="450">
        <f>IF(IFERROR(HLOOKUP($B211,$F39:$FS39,1,FALSE),0)=0,0,1)*AP$62</f>
        <v>0</v>
      </c>
      <c r="AQ211" s="450">
        <f>IF(IFERROR(HLOOKUP($B211,$F40:$FS40,1,FALSE),0)=0,0,1)*AQ$62</f>
        <v>0</v>
      </c>
      <c r="AR211" s="450">
        <f>IF(IFERROR(HLOOKUP($B211,$F41:$FS41,1,FALSE),0)=0,0,1)*AR$62</f>
        <v>0</v>
      </c>
      <c r="AS211" s="450">
        <f>IF(IFERROR(HLOOKUP($B211,$F42:$FS42,1,FALSE),0)=0,0,1)*AS$62</f>
        <v>0</v>
      </c>
      <c r="AT211" s="450">
        <f>IF(IFERROR(HLOOKUP($B211,$F43:$FS43,1,FALSE),0)=0,0,1)*AT$62</f>
        <v>0</v>
      </c>
      <c r="AU211" s="450">
        <f>IF(IFERROR(HLOOKUP($B211,$F44:$FS44,1,FALSE),0)=0,0,1)*AU$62</f>
        <v>0</v>
      </c>
      <c r="AV211" s="450">
        <f>IF(IFERROR(HLOOKUP($B211,$F45:$FS45,1,FALSE),0)=0,0,1)*AV$62</f>
        <v>0</v>
      </c>
      <c r="AW211" s="450">
        <f>IF(IFERROR(HLOOKUP($B211,$F46:$FS46,1,FALSE),0)=0,0,1)*AW$62</f>
        <v>0</v>
      </c>
      <c r="AX211" s="450">
        <f>IF(IFERROR(HLOOKUP($B211,$F47:$FS47,1,FALSE),0)=0,0,1)*AX$62</f>
        <v>0</v>
      </c>
      <c r="AY211" s="450">
        <f>IF(IFERROR(HLOOKUP($B211,$F48:$FS48,1,FALSE),0)=0,0,1)*AY$62</f>
        <v>0</v>
      </c>
      <c r="AZ211" s="450">
        <f>IF(IFERROR(HLOOKUP($B211,$F49:$FS49,1,FALSE),0)=0,0,1)*AZ$62</f>
        <v>0</v>
      </c>
      <c r="BA211" s="450">
        <f>IF(IFERROR(HLOOKUP($B211,$F50:$FS50,1,FALSE),0)=0,0,1)*BA$62</f>
        <v>0</v>
      </c>
      <c r="BB211" s="450">
        <f>IF(IFERROR(HLOOKUP($B211,$F51:$FS51,1,FALSE),0)=0,0,1)*BB$62</f>
        <v>0</v>
      </c>
      <c r="BC211" s="450">
        <f>IF(IFERROR(HLOOKUP($B211,$F52:$FS52,1,FALSE),0)=0,0,1)*BC$62</f>
        <v>0</v>
      </c>
      <c r="BD211" s="450">
        <f>IF(IFERROR(HLOOKUP($B211,$F53:$FS53,1,FALSE),0)=0,0,1)*BD$62</f>
        <v>0</v>
      </c>
      <c r="BE211" s="450">
        <f>IF(IFERROR(HLOOKUP($B211,$F54:$FS54,1,FALSE),0)=0,0,1)*BE$62</f>
        <v>0</v>
      </c>
      <c r="BF211" s="450">
        <f>IF(IFERROR(HLOOKUP($B211,$F55:$FS55,1,FALSE),0)=0,0,1)*BF$62</f>
        <v>0</v>
      </c>
      <c r="BG211" s="450">
        <f>IF(IFERROR(HLOOKUP($B211,$F56:$FS56,1,FALSE),0)=0,0,1)*BG$62</f>
        <v>0</v>
      </c>
      <c r="BH211" s="450">
        <f>IF(IFERROR(HLOOKUP($B211,$F57:$FS57,1,FALSE),0)=0,0,1)*BH$62</f>
        <v>0</v>
      </c>
      <c r="BI211" s="450">
        <f>IF(IFERROR(HLOOKUP($B211,$F58:$FS58,1,FALSE),0)=0,0,1)*BI$62</f>
        <v>0</v>
      </c>
    </row>
    <row r="212" spans="1:61" ht="13">
      <c r="A212" s="609">
        <v>16</v>
      </c>
      <c r="B212" s="619" t="s">
        <v>785</v>
      </c>
      <c r="C212">
        <f t="shared" ca="1" si="0"/>
        <v>0.18</v>
      </c>
      <c r="D212">
        <f t="shared" si="1"/>
        <v>1</v>
      </c>
      <c r="E212" s="450">
        <f>IF(IFERROR(HLOOKUP($B212,$F2:$FS2,1,FALSE),0)=0,0,1)*E$62</f>
        <v>0</v>
      </c>
      <c r="F212" s="450">
        <f>IF(IFERROR(HLOOKUP($B212,$F3:$FS3,1,FALSE),0)=0,0,1)*F$62</f>
        <v>0.18</v>
      </c>
      <c r="G212" s="450">
        <f>IF(IFERROR(HLOOKUP($B212,$F4:$FS4,1,FALSE),0)=0,0,1)*G$62</f>
        <v>0</v>
      </c>
      <c r="H212" s="450">
        <f>IF(IFERROR(HLOOKUP($B212,$F5:$FS5,1,FALSE),0)=0,0,1)*H$62</f>
        <v>0</v>
      </c>
      <c r="I212" s="450">
        <f ca="1">IF(IFERROR(HLOOKUP($B212,$F6:$FS6,1,FALSE),0)=0,0,1)*I$62</f>
        <v>0</v>
      </c>
      <c r="J212" s="450">
        <f>IF(IFERROR(HLOOKUP($B212,$F7:$FS7,1,FALSE),0)=0,0,1)*J$62</f>
        <v>0</v>
      </c>
      <c r="K212" s="450">
        <f>IF(IFERROR(HLOOKUP($B212,$F8:$FS8,1,FALSE),0)=0,0,1)*K$62</f>
        <v>0</v>
      </c>
      <c r="L212" s="450">
        <f>IF(IFERROR(HLOOKUP($B212,$F9:$FS9,1,FALSE),0)=0,0,1)*L$62</f>
        <v>0</v>
      </c>
      <c r="M212" s="450">
        <f>IF(IFERROR(HLOOKUP($B212,$F10:$FS10,1,FALSE),0)=0,0,1)*M$62</f>
        <v>0</v>
      </c>
      <c r="N212" s="450">
        <f>IF(IFERROR(HLOOKUP($B212,$F11:$FS11,1,FALSE),0)=0,0,1)*N$62</f>
        <v>0</v>
      </c>
      <c r="O212" s="450">
        <f>IF(IFERROR(HLOOKUP($B212,$F12:$FS12,1,FALSE),0)=0,0,1)*O$62</f>
        <v>0</v>
      </c>
      <c r="P212" s="450">
        <f>IF(IFERROR(HLOOKUP($B212,$F13:$FS13,1,FALSE),0)=0,0,1)*P$62</f>
        <v>0</v>
      </c>
      <c r="Q212" s="450">
        <f>IF(IFERROR(HLOOKUP($B212,$F14:$FS14,1,FALSE),0)=0,0,1)*Q$62</f>
        <v>0</v>
      </c>
      <c r="R212" s="450">
        <f>IF(IFERROR(HLOOKUP($B212,$F15:$FS15,1,FALSE),0)=0,0,1)*R$62</f>
        <v>0</v>
      </c>
      <c r="S212" s="450">
        <f>IF(IFERROR(HLOOKUP($B212,$F16:$FS16,1,FALSE),0)=0,0,1)*S$62</f>
        <v>0</v>
      </c>
      <c r="T212" s="450">
        <f>IF(IFERROR(HLOOKUP($B212,$F17:$FS17,1,FALSE),0)=0,0,1)*T$62</f>
        <v>0</v>
      </c>
      <c r="U212" s="450">
        <f>IF(IFERROR(HLOOKUP($B212,$F18:$FS18,1,FALSE),0)=0,0,1)*U$62</f>
        <v>0</v>
      </c>
      <c r="V212" s="450">
        <f>IF(IFERROR(HLOOKUP($B212,$F19:$FS19,1,FALSE),0)=0,0,1)*V$62</f>
        <v>0</v>
      </c>
      <c r="W212" s="450">
        <f>IF(IFERROR(HLOOKUP($B212,$F20:$FS20,1,FALSE),0)=0,0,1)*W$62</f>
        <v>0</v>
      </c>
      <c r="X212" s="450">
        <f>IF(IFERROR(HLOOKUP($B212,$F21:$FS21,1,FALSE),0)=0,0,1)*X$62</f>
        <v>0</v>
      </c>
      <c r="Y212" s="450">
        <f>IF(IFERROR(HLOOKUP($B212,$F22:$FS22,1,FALSE),0)=0,0,1)*Y$62</f>
        <v>0</v>
      </c>
      <c r="Z212" s="450">
        <f>IF(IFERROR(HLOOKUP($B212,$F23:$FS23,1,FALSE),0)=0,0,1)*Z$62</f>
        <v>0</v>
      </c>
      <c r="AA212" s="450">
        <f>IF(IFERROR(HLOOKUP($B212,$F24:$FS24,1,FALSE),0)=0,0,1)*AA$62</f>
        <v>0</v>
      </c>
      <c r="AB212" s="450">
        <f>IF(IFERROR(HLOOKUP($B212,$F25:$FS25,1,FALSE),0)=0,0,1)*AB$62</f>
        <v>0</v>
      </c>
      <c r="AC212" s="450">
        <f>IF(IFERROR(HLOOKUP($B212,$F26:$FS26,1,FALSE),0)=0,0,1)*AC$62</f>
        <v>0</v>
      </c>
      <c r="AD212" s="450">
        <f>IF(IFERROR(HLOOKUP($B212,$F27:$FS27,1,FALSE),0)=0,0,1)*AD$62</f>
        <v>0</v>
      </c>
      <c r="AE212" s="450">
        <f>IF(IFERROR(HLOOKUP($B212,$F28:$FS28,1,FALSE),0)=0,0,1)*AE$62</f>
        <v>0</v>
      </c>
      <c r="AF212" s="450">
        <f>IF(IFERROR(HLOOKUP($B212,$F29:$FS29,1,FALSE),0)=0,0,1)*AF$62</f>
        <v>0</v>
      </c>
      <c r="AG212" s="450">
        <f>IF(IFERROR(HLOOKUP($B212,$F30:$FS30,1,FALSE),0)=0,0,1)*AG$62</f>
        <v>0</v>
      </c>
      <c r="AH212" s="450">
        <f>IF(IFERROR(HLOOKUP($B212,$F31:$FS31,1,FALSE),0)=0,0,1)*AH$62</f>
        <v>0</v>
      </c>
      <c r="AI212" s="450">
        <f>IF(IFERROR(HLOOKUP($B212,$F32:$FS32,1,FALSE),0)=0,0,1)*AI$62</f>
        <v>0</v>
      </c>
      <c r="AJ212" s="450">
        <f>IF(IFERROR(HLOOKUP($B212,$F33:$FS33,1,FALSE),0)=0,0,1)*AJ$62</f>
        <v>0</v>
      </c>
      <c r="AK212" s="450">
        <f>IF(IFERROR(HLOOKUP($B212,$F34:$FS34,1,FALSE),0)=0,0,1)*AK$62</f>
        <v>0</v>
      </c>
      <c r="AL212" s="450">
        <f>IF(IFERROR(HLOOKUP($B212,$F35:$FS35,1,FALSE),0)=0,0,1)*AL$62</f>
        <v>0</v>
      </c>
      <c r="AM212" s="450">
        <f>IF(IFERROR(HLOOKUP($B212,$F36:$FS36,1,FALSE),0)=0,0,1)*AM$62</f>
        <v>0</v>
      </c>
      <c r="AN212" s="450">
        <f>IF(IFERROR(HLOOKUP($B212,$F37:$FS37,1,FALSE),0)=0,0,1)*AN$62</f>
        <v>0</v>
      </c>
      <c r="AO212" s="450">
        <f>IF(IFERROR(HLOOKUP($B212,$F38:$FS38,1,FALSE),0)=0,0,1)*AO$62</f>
        <v>0</v>
      </c>
      <c r="AP212" s="450">
        <f>IF(IFERROR(HLOOKUP($B212,$F39:$FS39,1,FALSE),0)=0,0,1)*AP$62</f>
        <v>0</v>
      </c>
      <c r="AQ212" s="450">
        <f>IF(IFERROR(HLOOKUP($B212,$F40:$FS40,1,FALSE),0)=0,0,1)*AQ$62</f>
        <v>0</v>
      </c>
      <c r="AR212" s="450">
        <f>IF(IFERROR(HLOOKUP($B212,$F41:$FS41,1,FALSE),0)=0,0,1)*AR$62</f>
        <v>0</v>
      </c>
      <c r="AS212" s="450">
        <f>IF(IFERROR(HLOOKUP($B212,$F42:$FS42,1,FALSE),0)=0,0,1)*AS$62</f>
        <v>0</v>
      </c>
      <c r="AT212" s="450">
        <f>IF(IFERROR(HLOOKUP($B212,$F43:$FS43,1,FALSE),0)=0,0,1)*AT$62</f>
        <v>0</v>
      </c>
      <c r="AU212" s="450">
        <f>IF(IFERROR(HLOOKUP($B212,$F44:$FS44,1,FALSE),0)=0,0,1)*AU$62</f>
        <v>0</v>
      </c>
      <c r="AV212" s="450">
        <f>IF(IFERROR(HLOOKUP($B212,$F45:$FS45,1,FALSE),0)=0,0,1)*AV$62</f>
        <v>0</v>
      </c>
      <c r="AW212" s="450">
        <f>IF(IFERROR(HLOOKUP($B212,$F46:$FS46,1,FALSE),0)=0,0,1)*AW$62</f>
        <v>0</v>
      </c>
      <c r="AX212" s="450">
        <f>IF(IFERROR(HLOOKUP($B212,$F47:$FS47,1,FALSE),0)=0,0,1)*AX$62</f>
        <v>0</v>
      </c>
      <c r="AY212" s="450">
        <f>IF(IFERROR(HLOOKUP($B212,$F48:$FS48,1,FALSE),0)=0,0,1)*AY$62</f>
        <v>0</v>
      </c>
      <c r="AZ212" s="450">
        <f>IF(IFERROR(HLOOKUP($B212,$F49:$FS49,1,FALSE),0)=0,0,1)*AZ$62</f>
        <v>0</v>
      </c>
      <c r="BA212" s="450">
        <f>IF(IFERROR(HLOOKUP($B212,$F50:$FS50,1,FALSE),0)=0,0,1)*BA$62</f>
        <v>0</v>
      </c>
      <c r="BB212" s="450">
        <f>IF(IFERROR(HLOOKUP($B212,$F51:$FS51,1,FALSE),0)=0,0,1)*BB$62</f>
        <v>0</v>
      </c>
      <c r="BC212" s="450">
        <f>IF(IFERROR(HLOOKUP($B212,$F52:$FS52,1,FALSE),0)=0,0,1)*BC$62</f>
        <v>0</v>
      </c>
      <c r="BD212" s="450">
        <f>IF(IFERROR(HLOOKUP($B212,$F53:$FS53,1,FALSE),0)=0,0,1)*BD$62</f>
        <v>0</v>
      </c>
      <c r="BE212" s="450">
        <f>IF(IFERROR(HLOOKUP($B212,$F54:$FS54,1,FALSE),0)=0,0,1)*BE$62</f>
        <v>0</v>
      </c>
      <c r="BF212" s="450">
        <f>IF(IFERROR(HLOOKUP($B212,$F55:$FS55,1,FALSE),0)=0,0,1)*BF$62</f>
        <v>0</v>
      </c>
      <c r="BG212" s="450">
        <f>IF(IFERROR(HLOOKUP($B212,$F56:$FS56,1,FALSE),0)=0,0,1)*BG$62</f>
        <v>0</v>
      </c>
      <c r="BH212" s="450">
        <f>IF(IFERROR(HLOOKUP($B212,$F57:$FS57,1,FALSE),0)=0,0,1)*BH$62</f>
        <v>0</v>
      </c>
      <c r="BI212" s="450">
        <f>IF(IFERROR(HLOOKUP($B212,$F58:$FS58,1,FALSE),0)=0,0,1)*BI$62</f>
        <v>0</v>
      </c>
    </row>
    <row r="213" spans="1:61" ht="13">
      <c r="A213" s="609">
        <v>16</v>
      </c>
      <c r="B213" s="619" t="s">
        <v>786</v>
      </c>
      <c r="C213">
        <f t="shared" ca="1" si="0"/>
        <v>0.18</v>
      </c>
      <c r="D213">
        <f t="shared" si="1"/>
        <v>1</v>
      </c>
      <c r="E213" s="450">
        <f>IF(IFERROR(HLOOKUP($B213,$F2:$FS2,1,FALSE),0)=0,0,1)*E$62</f>
        <v>0</v>
      </c>
      <c r="F213" s="450">
        <f>IF(IFERROR(HLOOKUP($B213,$F3:$FS3,1,FALSE),0)=0,0,1)*F$62</f>
        <v>0.18</v>
      </c>
      <c r="G213" s="450">
        <f>IF(IFERROR(HLOOKUP($B213,$F4:$FS4,1,FALSE),0)=0,0,1)*G$62</f>
        <v>0</v>
      </c>
      <c r="H213" s="450">
        <f>IF(IFERROR(HLOOKUP($B213,$F5:$FS5,1,FALSE),0)=0,0,1)*H$62</f>
        <v>0</v>
      </c>
      <c r="I213" s="450">
        <f ca="1">IF(IFERROR(HLOOKUP($B213,$F6:$FS6,1,FALSE),0)=0,0,1)*I$62</f>
        <v>0</v>
      </c>
      <c r="J213" s="450">
        <f>IF(IFERROR(HLOOKUP($B213,$F7:$FS7,1,FALSE),0)=0,0,1)*J$62</f>
        <v>0</v>
      </c>
      <c r="K213" s="450">
        <f>IF(IFERROR(HLOOKUP($B213,$F8:$FS8,1,FALSE),0)=0,0,1)*K$62</f>
        <v>0</v>
      </c>
      <c r="L213" s="450">
        <f>IF(IFERROR(HLOOKUP($B213,$F9:$FS9,1,FALSE),0)=0,0,1)*L$62</f>
        <v>0</v>
      </c>
      <c r="M213" s="450">
        <f>IF(IFERROR(HLOOKUP($B213,$F10:$FS10,1,FALSE),0)=0,0,1)*M$62</f>
        <v>0</v>
      </c>
      <c r="N213" s="450">
        <f>IF(IFERROR(HLOOKUP($B213,$F11:$FS11,1,FALSE),0)=0,0,1)*N$62</f>
        <v>0</v>
      </c>
      <c r="O213" s="450">
        <f>IF(IFERROR(HLOOKUP($B213,$F12:$FS12,1,FALSE),0)=0,0,1)*O$62</f>
        <v>0</v>
      </c>
      <c r="P213" s="450">
        <f>IF(IFERROR(HLOOKUP($B213,$F13:$FS13,1,FALSE),0)=0,0,1)*P$62</f>
        <v>0</v>
      </c>
      <c r="Q213" s="450">
        <f>IF(IFERROR(HLOOKUP($B213,$F14:$FS14,1,FALSE),0)=0,0,1)*Q$62</f>
        <v>0</v>
      </c>
      <c r="R213" s="450">
        <f>IF(IFERROR(HLOOKUP($B213,$F15:$FS15,1,FALSE),0)=0,0,1)*R$62</f>
        <v>0</v>
      </c>
      <c r="S213" s="450">
        <f>IF(IFERROR(HLOOKUP($B213,$F16:$FS16,1,FALSE),0)=0,0,1)*S$62</f>
        <v>0</v>
      </c>
      <c r="T213" s="450">
        <f>IF(IFERROR(HLOOKUP($B213,$F17:$FS17,1,FALSE),0)=0,0,1)*T$62</f>
        <v>0</v>
      </c>
      <c r="U213" s="450">
        <f>IF(IFERROR(HLOOKUP($B213,$F18:$FS18,1,FALSE),0)=0,0,1)*U$62</f>
        <v>0</v>
      </c>
      <c r="V213" s="450">
        <f>IF(IFERROR(HLOOKUP($B213,$F19:$FS19,1,FALSE),0)=0,0,1)*V$62</f>
        <v>0</v>
      </c>
      <c r="W213" s="450">
        <f>IF(IFERROR(HLOOKUP($B213,$F20:$FS20,1,FALSE),0)=0,0,1)*W$62</f>
        <v>0</v>
      </c>
      <c r="X213" s="450">
        <f>IF(IFERROR(HLOOKUP($B213,$F21:$FS21,1,FALSE),0)=0,0,1)*X$62</f>
        <v>0</v>
      </c>
      <c r="Y213" s="450">
        <f>IF(IFERROR(HLOOKUP($B213,$F22:$FS22,1,FALSE),0)=0,0,1)*Y$62</f>
        <v>0</v>
      </c>
      <c r="Z213" s="450">
        <f>IF(IFERROR(HLOOKUP($B213,$F23:$FS23,1,FALSE),0)=0,0,1)*Z$62</f>
        <v>0</v>
      </c>
      <c r="AA213" s="450">
        <f>IF(IFERROR(HLOOKUP($B213,$F24:$FS24,1,FALSE),0)=0,0,1)*AA$62</f>
        <v>0</v>
      </c>
      <c r="AB213" s="450">
        <f>IF(IFERROR(HLOOKUP($B213,$F25:$FS25,1,FALSE),0)=0,0,1)*AB$62</f>
        <v>0</v>
      </c>
      <c r="AC213" s="450">
        <f>IF(IFERROR(HLOOKUP($B213,$F26:$FS26,1,FALSE),0)=0,0,1)*AC$62</f>
        <v>0</v>
      </c>
      <c r="AD213" s="450">
        <f>IF(IFERROR(HLOOKUP($B213,$F27:$FS27,1,FALSE),0)=0,0,1)*AD$62</f>
        <v>0</v>
      </c>
      <c r="AE213" s="450">
        <f>IF(IFERROR(HLOOKUP($B213,$F28:$FS28,1,FALSE),0)=0,0,1)*AE$62</f>
        <v>0</v>
      </c>
      <c r="AF213" s="450">
        <f>IF(IFERROR(HLOOKUP($B213,$F29:$FS29,1,FALSE),0)=0,0,1)*AF$62</f>
        <v>0</v>
      </c>
      <c r="AG213" s="450">
        <f>IF(IFERROR(HLOOKUP($B213,$F30:$FS30,1,FALSE),0)=0,0,1)*AG$62</f>
        <v>0</v>
      </c>
      <c r="AH213" s="450">
        <f>IF(IFERROR(HLOOKUP($B213,$F31:$FS31,1,FALSE),0)=0,0,1)*AH$62</f>
        <v>0</v>
      </c>
      <c r="AI213" s="450">
        <f>IF(IFERROR(HLOOKUP($B213,$F32:$FS32,1,FALSE),0)=0,0,1)*AI$62</f>
        <v>0</v>
      </c>
      <c r="AJ213" s="450">
        <f>IF(IFERROR(HLOOKUP($B213,$F33:$FS33,1,FALSE),0)=0,0,1)*AJ$62</f>
        <v>0</v>
      </c>
      <c r="AK213" s="450">
        <f>IF(IFERROR(HLOOKUP($B213,$F34:$FS34,1,FALSE),0)=0,0,1)*AK$62</f>
        <v>0</v>
      </c>
      <c r="AL213" s="450">
        <f>IF(IFERROR(HLOOKUP($B213,$F35:$FS35,1,FALSE),0)=0,0,1)*AL$62</f>
        <v>0</v>
      </c>
      <c r="AM213" s="450">
        <f>IF(IFERROR(HLOOKUP($B213,$F36:$FS36,1,FALSE),0)=0,0,1)*AM$62</f>
        <v>0</v>
      </c>
      <c r="AN213" s="450">
        <f>IF(IFERROR(HLOOKUP($B213,$F37:$FS37,1,FALSE),0)=0,0,1)*AN$62</f>
        <v>0</v>
      </c>
      <c r="AO213" s="450">
        <f>IF(IFERROR(HLOOKUP($B213,$F38:$FS38,1,FALSE),0)=0,0,1)*AO$62</f>
        <v>0</v>
      </c>
      <c r="AP213" s="450">
        <f>IF(IFERROR(HLOOKUP($B213,$F39:$FS39,1,FALSE),0)=0,0,1)*AP$62</f>
        <v>0</v>
      </c>
      <c r="AQ213" s="450">
        <f>IF(IFERROR(HLOOKUP($B213,$F40:$FS40,1,FALSE),0)=0,0,1)*AQ$62</f>
        <v>0</v>
      </c>
      <c r="AR213" s="450">
        <f>IF(IFERROR(HLOOKUP($B213,$F41:$FS41,1,FALSE),0)=0,0,1)*AR$62</f>
        <v>0</v>
      </c>
      <c r="AS213" s="450">
        <f>IF(IFERROR(HLOOKUP($B213,$F42:$FS42,1,FALSE),0)=0,0,1)*AS$62</f>
        <v>0</v>
      </c>
      <c r="AT213" s="450">
        <f>IF(IFERROR(HLOOKUP($B213,$F43:$FS43,1,FALSE),0)=0,0,1)*AT$62</f>
        <v>0</v>
      </c>
      <c r="AU213" s="450">
        <f>IF(IFERROR(HLOOKUP($B213,$F44:$FS44,1,FALSE),0)=0,0,1)*AU$62</f>
        <v>0</v>
      </c>
      <c r="AV213" s="450">
        <f>IF(IFERROR(HLOOKUP($B213,$F45:$FS45,1,FALSE),0)=0,0,1)*AV$62</f>
        <v>0</v>
      </c>
      <c r="AW213" s="450">
        <f>IF(IFERROR(HLOOKUP($B213,$F46:$FS46,1,FALSE),0)=0,0,1)*AW$62</f>
        <v>0</v>
      </c>
      <c r="AX213" s="450">
        <f>IF(IFERROR(HLOOKUP($B213,$F47:$FS47,1,FALSE),0)=0,0,1)*AX$62</f>
        <v>0</v>
      </c>
      <c r="AY213" s="450">
        <f>IF(IFERROR(HLOOKUP($B213,$F48:$FS48,1,FALSE),0)=0,0,1)*AY$62</f>
        <v>0</v>
      </c>
      <c r="AZ213" s="450">
        <f>IF(IFERROR(HLOOKUP($B213,$F49:$FS49,1,FALSE),0)=0,0,1)*AZ$62</f>
        <v>0</v>
      </c>
      <c r="BA213" s="450">
        <f>IF(IFERROR(HLOOKUP($B213,$F50:$FS50,1,FALSE),0)=0,0,1)*BA$62</f>
        <v>0</v>
      </c>
      <c r="BB213" s="450">
        <f>IF(IFERROR(HLOOKUP($B213,$F51:$FS51,1,FALSE),0)=0,0,1)*BB$62</f>
        <v>0</v>
      </c>
      <c r="BC213" s="450">
        <f>IF(IFERROR(HLOOKUP($B213,$F52:$FS52,1,FALSE),0)=0,0,1)*BC$62</f>
        <v>0</v>
      </c>
      <c r="BD213" s="450">
        <f>IF(IFERROR(HLOOKUP($B213,$F53:$FS53,1,FALSE),0)=0,0,1)*BD$62</f>
        <v>0</v>
      </c>
      <c r="BE213" s="450">
        <f>IF(IFERROR(HLOOKUP($B213,$F54:$FS54,1,FALSE),0)=0,0,1)*BE$62</f>
        <v>0</v>
      </c>
      <c r="BF213" s="450">
        <f>IF(IFERROR(HLOOKUP($B213,$F55:$FS55,1,FALSE),0)=0,0,1)*BF$62</f>
        <v>0</v>
      </c>
      <c r="BG213" s="450">
        <f>IF(IFERROR(HLOOKUP($B213,$F56:$FS56,1,FALSE),0)=0,0,1)*BG$62</f>
        <v>0</v>
      </c>
      <c r="BH213" s="450">
        <f>IF(IFERROR(HLOOKUP($B213,$F57:$FS57,1,FALSE),0)=0,0,1)*BH$62</f>
        <v>0</v>
      </c>
      <c r="BI213" s="450">
        <f>IF(IFERROR(HLOOKUP($B213,$F58:$FS58,1,FALSE),0)=0,0,1)*BI$62</f>
        <v>0</v>
      </c>
    </row>
    <row r="214" spans="1:61" ht="13">
      <c r="A214" s="609">
        <v>17</v>
      </c>
      <c r="B214" s="619" t="s">
        <v>787</v>
      </c>
      <c r="C214">
        <f t="shared" ca="1" si="0"/>
        <v>0.18</v>
      </c>
      <c r="D214">
        <f t="shared" si="1"/>
        <v>1</v>
      </c>
      <c r="E214" s="450">
        <f>IF(IFERROR(HLOOKUP($B214,$F2:$FS2,1,FALSE),0)=0,0,1)*E$62</f>
        <v>0</v>
      </c>
      <c r="F214" s="450">
        <f>IF(IFERROR(HLOOKUP($B214,$F3:$FS3,1,FALSE),0)=0,0,1)*F$62</f>
        <v>0.18</v>
      </c>
      <c r="G214" s="450">
        <f>IF(IFERROR(HLOOKUP($B214,$F4:$FS4,1,FALSE),0)=0,0,1)*G$62</f>
        <v>0</v>
      </c>
      <c r="H214" s="450">
        <f>IF(IFERROR(HLOOKUP($B214,$F5:$FS5,1,FALSE),0)=0,0,1)*H$62</f>
        <v>0</v>
      </c>
      <c r="I214" s="450">
        <f ca="1">IF(IFERROR(HLOOKUP($B214,$F6:$FS6,1,FALSE),0)=0,0,1)*I$62</f>
        <v>0</v>
      </c>
      <c r="J214" s="450">
        <f>IF(IFERROR(HLOOKUP($B214,$F7:$FS7,1,FALSE),0)=0,0,1)*J$62</f>
        <v>0</v>
      </c>
      <c r="K214" s="450">
        <f>IF(IFERROR(HLOOKUP($B214,$F8:$FS8,1,FALSE),0)=0,0,1)*K$62</f>
        <v>0</v>
      </c>
      <c r="L214" s="450">
        <f>IF(IFERROR(HLOOKUP($B214,$F9:$FS9,1,FALSE),0)=0,0,1)*L$62</f>
        <v>0</v>
      </c>
      <c r="M214" s="450">
        <f>IF(IFERROR(HLOOKUP($B214,$F10:$FS10,1,FALSE),0)=0,0,1)*M$62</f>
        <v>0</v>
      </c>
      <c r="N214" s="450">
        <f>IF(IFERROR(HLOOKUP($B214,$F11:$FS11,1,FALSE),0)=0,0,1)*N$62</f>
        <v>0</v>
      </c>
      <c r="O214" s="450">
        <f>IF(IFERROR(HLOOKUP($B214,$F12:$FS12,1,FALSE),0)=0,0,1)*O$62</f>
        <v>0</v>
      </c>
      <c r="P214" s="450">
        <f>IF(IFERROR(HLOOKUP($B214,$F13:$FS13,1,FALSE),0)=0,0,1)*P$62</f>
        <v>0</v>
      </c>
      <c r="Q214" s="450">
        <f>IF(IFERROR(HLOOKUP($B214,$F14:$FS14,1,FALSE),0)=0,0,1)*Q$62</f>
        <v>0</v>
      </c>
      <c r="R214" s="450">
        <f>IF(IFERROR(HLOOKUP($B214,$F15:$FS15,1,FALSE),0)=0,0,1)*R$62</f>
        <v>0</v>
      </c>
      <c r="S214" s="450">
        <f>IF(IFERROR(HLOOKUP($B214,$F16:$FS16,1,FALSE),0)=0,0,1)*S$62</f>
        <v>0</v>
      </c>
      <c r="T214" s="450">
        <f>IF(IFERROR(HLOOKUP($B214,$F17:$FS17,1,FALSE),0)=0,0,1)*T$62</f>
        <v>0</v>
      </c>
      <c r="U214" s="450">
        <f>IF(IFERROR(HLOOKUP($B214,$F18:$FS18,1,FALSE),0)=0,0,1)*U$62</f>
        <v>0</v>
      </c>
      <c r="V214" s="450">
        <f>IF(IFERROR(HLOOKUP($B214,$F19:$FS19,1,FALSE),0)=0,0,1)*V$62</f>
        <v>0</v>
      </c>
      <c r="W214" s="450">
        <f>IF(IFERROR(HLOOKUP($B214,$F20:$FS20,1,FALSE),0)=0,0,1)*W$62</f>
        <v>0</v>
      </c>
      <c r="X214" s="450">
        <f>IF(IFERROR(HLOOKUP($B214,$F21:$FS21,1,FALSE),0)=0,0,1)*X$62</f>
        <v>0</v>
      </c>
      <c r="Y214" s="450">
        <f>IF(IFERROR(HLOOKUP($B214,$F22:$FS22,1,FALSE),0)=0,0,1)*Y$62</f>
        <v>0</v>
      </c>
      <c r="Z214" s="450">
        <f>IF(IFERROR(HLOOKUP($B214,$F23:$FS23,1,FALSE),0)=0,0,1)*Z$62</f>
        <v>0</v>
      </c>
      <c r="AA214" s="450">
        <f>IF(IFERROR(HLOOKUP($B214,$F24:$FS24,1,FALSE),0)=0,0,1)*AA$62</f>
        <v>0</v>
      </c>
      <c r="AB214" s="450">
        <f>IF(IFERROR(HLOOKUP($B214,$F25:$FS25,1,FALSE),0)=0,0,1)*AB$62</f>
        <v>0</v>
      </c>
      <c r="AC214" s="450">
        <f>IF(IFERROR(HLOOKUP($B214,$F26:$FS26,1,FALSE),0)=0,0,1)*AC$62</f>
        <v>0</v>
      </c>
      <c r="AD214" s="450">
        <f>IF(IFERROR(HLOOKUP($B214,$F27:$FS27,1,FALSE),0)=0,0,1)*AD$62</f>
        <v>0</v>
      </c>
      <c r="AE214" s="450">
        <f>IF(IFERROR(HLOOKUP($B214,$F28:$FS28,1,FALSE),0)=0,0,1)*AE$62</f>
        <v>0</v>
      </c>
      <c r="AF214" s="450">
        <f>IF(IFERROR(HLOOKUP($B214,$F29:$FS29,1,FALSE),0)=0,0,1)*AF$62</f>
        <v>0</v>
      </c>
      <c r="AG214" s="450">
        <f>IF(IFERROR(HLOOKUP($B214,$F30:$FS30,1,FALSE),0)=0,0,1)*AG$62</f>
        <v>0</v>
      </c>
      <c r="AH214" s="450">
        <f>IF(IFERROR(HLOOKUP($B214,$F31:$FS31,1,FALSE),0)=0,0,1)*AH$62</f>
        <v>0</v>
      </c>
      <c r="AI214" s="450">
        <f>IF(IFERROR(HLOOKUP($B214,$F32:$FS32,1,FALSE),0)=0,0,1)*AI$62</f>
        <v>0</v>
      </c>
      <c r="AJ214" s="450">
        <f>IF(IFERROR(HLOOKUP($B214,$F33:$FS33,1,FALSE),0)=0,0,1)*AJ$62</f>
        <v>0</v>
      </c>
      <c r="AK214" s="450">
        <f>IF(IFERROR(HLOOKUP($B214,$F34:$FS34,1,FALSE),0)=0,0,1)*AK$62</f>
        <v>0</v>
      </c>
      <c r="AL214" s="450">
        <f>IF(IFERROR(HLOOKUP($B214,$F35:$FS35,1,FALSE),0)=0,0,1)*AL$62</f>
        <v>0</v>
      </c>
      <c r="AM214" s="450">
        <f>IF(IFERROR(HLOOKUP($B214,$F36:$FS36,1,FALSE),0)=0,0,1)*AM$62</f>
        <v>0</v>
      </c>
      <c r="AN214" s="450">
        <f>IF(IFERROR(HLOOKUP($B214,$F37:$FS37,1,FALSE),0)=0,0,1)*AN$62</f>
        <v>0</v>
      </c>
      <c r="AO214" s="450">
        <f>IF(IFERROR(HLOOKUP($B214,$F38:$FS38,1,FALSE),0)=0,0,1)*AO$62</f>
        <v>0</v>
      </c>
      <c r="AP214" s="450">
        <f>IF(IFERROR(HLOOKUP($B214,$F39:$FS39,1,FALSE),0)=0,0,1)*AP$62</f>
        <v>0</v>
      </c>
      <c r="AQ214" s="450">
        <f>IF(IFERROR(HLOOKUP($B214,$F40:$FS40,1,FALSE),0)=0,0,1)*AQ$62</f>
        <v>0</v>
      </c>
      <c r="AR214" s="450">
        <f>IF(IFERROR(HLOOKUP($B214,$F41:$FS41,1,FALSE),0)=0,0,1)*AR$62</f>
        <v>0</v>
      </c>
      <c r="AS214" s="450">
        <f>IF(IFERROR(HLOOKUP($B214,$F42:$FS42,1,FALSE),0)=0,0,1)*AS$62</f>
        <v>0</v>
      </c>
      <c r="AT214" s="450">
        <f>IF(IFERROR(HLOOKUP($B214,$F43:$FS43,1,FALSE),0)=0,0,1)*AT$62</f>
        <v>0</v>
      </c>
      <c r="AU214" s="450">
        <f>IF(IFERROR(HLOOKUP($B214,$F44:$FS44,1,FALSE),0)=0,0,1)*AU$62</f>
        <v>0</v>
      </c>
      <c r="AV214" s="450">
        <f>IF(IFERROR(HLOOKUP($B214,$F45:$FS45,1,FALSE),0)=0,0,1)*AV$62</f>
        <v>0</v>
      </c>
      <c r="AW214" s="450">
        <f>IF(IFERROR(HLOOKUP($B214,$F46:$FS46,1,FALSE),0)=0,0,1)*AW$62</f>
        <v>0</v>
      </c>
      <c r="AX214" s="450">
        <f>IF(IFERROR(HLOOKUP($B214,$F47:$FS47,1,FALSE),0)=0,0,1)*AX$62</f>
        <v>0</v>
      </c>
      <c r="AY214" s="450">
        <f>IF(IFERROR(HLOOKUP($B214,$F48:$FS48,1,FALSE),0)=0,0,1)*AY$62</f>
        <v>0</v>
      </c>
      <c r="AZ214" s="450">
        <f>IF(IFERROR(HLOOKUP($B214,$F49:$FS49,1,FALSE),0)=0,0,1)*AZ$62</f>
        <v>0</v>
      </c>
      <c r="BA214" s="450">
        <f>IF(IFERROR(HLOOKUP($B214,$F50:$FS50,1,FALSE),0)=0,0,1)*BA$62</f>
        <v>0</v>
      </c>
      <c r="BB214" s="450">
        <f>IF(IFERROR(HLOOKUP($B214,$F51:$FS51,1,FALSE),0)=0,0,1)*BB$62</f>
        <v>0</v>
      </c>
      <c r="BC214" s="450">
        <f>IF(IFERROR(HLOOKUP($B214,$F52:$FS52,1,FALSE),0)=0,0,1)*BC$62</f>
        <v>0</v>
      </c>
      <c r="BD214" s="450">
        <f>IF(IFERROR(HLOOKUP($B214,$F53:$FS53,1,FALSE),0)=0,0,1)*BD$62</f>
        <v>0</v>
      </c>
      <c r="BE214" s="450">
        <f>IF(IFERROR(HLOOKUP($B214,$F54:$FS54,1,FALSE),0)=0,0,1)*BE$62</f>
        <v>0</v>
      </c>
      <c r="BF214" s="450">
        <f>IF(IFERROR(HLOOKUP($B214,$F55:$FS55,1,FALSE),0)=0,0,1)*BF$62</f>
        <v>0</v>
      </c>
      <c r="BG214" s="450">
        <f>IF(IFERROR(HLOOKUP($B214,$F56:$FS56,1,FALSE),0)=0,0,1)*BG$62</f>
        <v>0</v>
      </c>
      <c r="BH214" s="450">
        <f>IF(IFERROR(HLOOKUP($B214,$F57:$FS57,1,FALSE),0)=0,0,1)*BH$62</f>
        <v>0</v>
      </c>
      <c r="BI214" s="450">
        <f>IF(IFERROR(HLOOKUP($B214,$F58:$FS58,1,FALSE),0)=0,0,1)*BI$62</f>
        <v>0</v>
      </c>
    </row>
    <row r="215" spans="1:61" ht="13">
      <c r="A215" s="609">
        <v>17</v>
      </c>
      <c r="B215" s="619" t="s">
        <v>788</v>
      </c>
      <c r="C215">
        <f t="shared" ca="1" si="0"/>
        <v>0.18</v>
      </c>
      <c r="D215">
        <f t="shared" si="1"/>
        <v>1</v>
      </c>
      <c r="E215" s="450">
        <f>IF(IFERROR(HLOOKUP($B215,$F2:$FS2,1,FALSE),0)=0,0,1)*E$62</f>
        <v>0</v>
      </c>
      <c r="F215" s="450">
        <f>IF(IFERROR(HLOOKUP($B215,$F3:$FS3,1,FALSE),0)=0,0,1)*F$62</f>
        <v>0.18</v>
      </c>
      <c r="G215" s="450">
        <f>IF(IFERROR(HLOOKUP($B215,$F4:$FS4,1,FALSE),0)=0,0,1)*G$62</f>
        <v>0</v>
      </c>
      <c r="H215" s="450">
        <f>IF(IFERROR(HLOOKUP($B215,$F5:$FS5,1,FALSE),0)=0,0,1)*H$62</f>
        <v>0</v>
      </c>
      <c r="I215" s="450">
        <f ca="1">IF(IFERROR(HLOOKUP($B215,$F6:$FS6,1,FALSE),0)=0,0,1)*I$62</f>
        <v>0</v>
      </c>
      <c r="J215" s="450">
        <f>IF(IFERROR(HLOOKUP($B215,$F7:$FS7,1,FALSE),0)=0,0,1)*J$62</f>
        <v>0</v>
      </c>
      <c r="K215" s="450">
        <f>IF(IFERROR(HLOOKUP($B215,$F8:$FS8,1,FALSE),0)=0,0,1)*K$62</f>
        <v>0</v>
      </c>
      <c r="L215" s="450">
        <f>IF(IFERROR(HLOOKUP($B215,$F9:$FS9,1,FALSE),0)=0,0,1)*L$62</f>
        <v>0</v>
      </c>
      <c r="M215" s="450">
        <f>IF(IFERROR(HLOOKUP($B215,$F10:$FS10,1,FALSE),0)=0,0,1)*M$62</f>
        <v>0</v>
      </c>
      <c r="N215" s="450">
        <f>IF(IFERROR(HLOOKUP($B215,$F11:$FS11,1,FALSE),0)=0,0,1)*N$62</f>
        <v>0</v>
      </c>
      <c r="O215" s="450">
        <f>IF(IFERROR(HLOOKUP($B215,$F12:$FS12,1,FALSE),0)=0,0,1)*O$62</f>
        <v>0</v>
      </c>
      <c r="P215" s="450">
        <f>IF(IFERROR(HLOOKUP($B215,$F13:$FS13,1,FALSE),0)=0,0,1)*P$62</f>
        <v>0</v>
      </c>
      <c r="Q215" s="450">
        <f>IF(IFERROR(HLOOKUP($B215,$F14:$FS14,1,FALSE),0)=0,0,1)*Q$62</f>
        <v>0</v>
      </c>
      <c r="R215" s="450">
        <f>IF(IFERROR(HLOOKUP($B215,$F15:$FS15,1,FALSE),0)=0,0,1)*R$62</f>
        <v>0</v>
      </c>
      <c r="S215" s="450">
        <f>IF(IFERROR(HLOOKUP($B215,$F16:$FS16,1,FALSE),0)=0,0,1)*S$62</f>
        <v>0</v>
      </c>
      <c r="T215" s="450">
        <f>IF(IFERROR(HLOOKUP($B215,$F17:$FS17,1,FALSE),0)=0,0,1)*T$62</f>
        <v>0</v>
      </c>
      <c r="U215" s="450">
        <f>IF(IFERROR(HLOOKUP($B215,$F18:$FS18,1,FALSE),0)=0,0,1)*U$62</f>
        <v>0</v>
      </c>
      <c r="V215" s="450">
        <f>IF(IFERROR(HLOOKUP($B215,$F19:$FS19,1,FALSE),0)=0,0,1)*V$62</f>
        <v>0</v>
      </c>
      <c r="W215" s="450">
        <f>IF(IFERROR(HLOOKUP($B215,$F20:$FS20,1,FALSE),0)=0,0,1)*W$62</f>
        <v>0</v>
      </c>
      <c r="X215" s="450">
        <f>IF(IFERROR(HLOOKUP($B215,$F21:$FS21,1,FALSE),0)=0,0,1)*X$62</f>
        <v>0</v>
      </c>
      <c r="Y215" s="450">
        <f>IF(IFERROR(HLOOKUP($B215,$F22:$FS22,1,FALSE),0)=0,0,1)*Y$62</f>
        <v>0</v>
      </c>
      <c r="Z215" s="450">
        <f>IF(IFERROR(HLOOKUP($B215,$F23:$FS23,1,FALSE),0)=0,0,1)*Z$62</f>
        <v>0</v>
      </c>
      <c r="AA215" s="450">
        <f>IF(IFERROR(HLOOKUP($B215,$F24:$FS24,1,FALSE),0)=0,0,1)*AA$62</f>
        <v>0</v>
      </c>
      <c r="AB215" s="450">
        <f>IF(IFERROR(HLOOKUP($B215,$F25:$FS25,1,FALSE),0)=0,0,1)*AB$62</f>
        <v>0</v>
      </c>
      <c r="AC215" s="450">
        <f>IF(IFERROR(HLOOKUP($B215,$F26:$FS26,1,FALSE),0)=0,0,1)*AC$62</f>
        <v>0</v>
      </c>
      <c r="AD215" s="450">
        <f>IF(IFERROR(HLOOKUP($B215,$F27:$FS27,1,FALSE),0)=0,0,1)*AD$62</f>
        <v>0</v>
      </c>
      <c r="AE215" s="450">
        <f>IF(IFERROR(HLOOKUP($B215,$F28:$FS28,1,FALSE),0)=0,0,1)*AE$62</f>
        <v>0</v>
      </c>
      <c r="AF215" s="450">
        <f>IF(IFERROR(HLOOKUP($B215,$F29:$FS29,1,FALSE),0)=0,0,1)*AF$62</f>
        <v>0</v>
      </c>
      <c r="AG215" s="450">
        <f>IF(IFERROR(HLOOKUP($B215,$F30:$FS30,1,FALSE),0)=0,0,1)*AG$62</f>
        <v>0</v>
      </c>
      <c r="AH215" s="450">
        <f>IF(IFERROR(HLOOKUP($B215,$F31:$FS31,1,FALSE),0)=0,0,1)*AH$62</f>
        <v>0</v>
      </c>
      <c r="AI215" s="450">
        <f>IF(IFERROR(HLOOKUP($B215,$F32:$FS32,1,FALSE),0)=0,0,1)*AI$62</f>
        <v>0</v>
      </c>
      <c r="AJ215" s="450">
        <f>IF(IFERROR(HLOOKUP($B215,$F33:$FS33,1,FALSE),0)=0,0,1)*AJ$62</f>
        <v>0</v>
      </c>
      <c r="AK215" s="450">
        <f>IF(IFERROR(HLOOKUP($B215,$F34:$FS34,1,FALSE),0)=0,0,1)*AK$62</f>
        <v>0</v>
      </c>
      <c r="AL215" s="450">
        <f>IF(IFERROR(HLOOKUP($B215,$F35:$FS35,1,FALSE),0)=0,0,1)*AL$62</f>
        <v>0</v>
      </c>
      <c r="AM215" s="450">
        <f>IF(IFERROR(HLOOKUP($B215,$F36:$FS36,1,FALSE),0)=0,0,1)*AM$62</f>
        <v>0</v>
      </c>
      <c r="AN215" s="450">
        <f>IF(IFERROR(HLOOKUP($B215,$F37:$FS37,1,FALSE),0)=0,0,1)*AN$62</f>
        <v>0</v>
      </c>
      <c r="AO215" s="450">
        <f>IF(IFERROR(HLOOKUP($B215,$F38:$FS38,1,FALSE),0)=0,0,1)*AO$62</f>
        <v>0</v>
      </c>
      <c r="AP215" s="450">
        <f>IF(IFERROR(HLOOKUP($B215,$F39:$FS39,1,FALSE),0)=0,0,1)*AP$62</f>
        <v>0</v>
      </c>
      <c r="AQ215" s="450">
        <f>IF(IFERROR(HLOOKUP($B215,$F40:$FS40,1,FALSE),0)=0,0,1)*AQ$62</f>
        <v>0</v>
      </c>
      <c r="AR215" s="450">
        <f>IF(IFERROR(HLOOKUP($B215,$F41:$FS41,1,FALSE),0)=0,0,1)*AR$62</f>
        <v>0</v>
      </c>
      <c r="AS215" s="450">
        <f>IF(IFERROR(HLOOKUP($B215,$F42:$FS42,1,FALSE),0)=0,0,1)*AS$62</f>
        <v>0</v>
      </c>
      <c r="AT215" s="450">
        <f>IF(IFERROR(HLOOKUP($B215,$F43:$FS43,1,FALSE),0)=0,0,1)*AT$62</f>
        <v>0</v>
      </c>
      <c r="AU215" s="450">
        <f>IF(IFERROR(HLOOKUP($B215,$F44:$FS44,1,FALSE),0)=0,0,1)*AU$62</f>
        <v>0</v>
      </c>
      <c r="AV215" s="450">
        <f>IF(IFERROR(HLOOKUP($B215,$F45:$FS45,1,FALSE),0)=0,0,1)*AV$62</f>
        <v>0</v>
      </c>
      <c r="AW215" s="450">
        <f>IF(IFERROR(HLOOKUP($B215,$F46:$FS46,1,FALSE),0)=0,0,1)*AW$62</f>
        <v>0</v>
      </c>
      <c r="AX215" s="450">
        <f>IF(IFERROR(HLOOKUP($B215,$F47:$FS47,1,FALSE),0)=0,0,1)*AX$62</f>
        <v>0</v>
      </c>
      <c r="AY215" s="450">
        <f>IF(IFERROR(HLOOKUP($B215,$F48:$FS48,1,FALSE),0)=0,0,1)*AY$62</f>
        <v>0</v>
      </c>
      <c r="AZ215" s="450">
        <f>IF(IFERROR(HLOOKUP($B215,$F49:$FS49,1,FALSE),0)=0,0,1)*AZ$62</f>
        <v>0</v>
      </c>
      <c r="BA215" s="450">
        <f>IF(IFERROR(HLOOKUP($B215,$F50:$FS50,1,FALSE),0)=0,0,1)*BA$62</f>
        <v>0</v>
      </c>
      <c r="BB215" s="450">
        <f>IF(IFERROR(HLOOKUP($B215,$F51:$FS51,1,FALSE),0)=0,0,1)*BB$62</f>
        <v>0</v>
      </c>
      <c r="BC215" s="450">
        <f>IF(IFERROR(HLOOKUP($B215,$F52:$FS52,1,FALSE),0)=0,0,1)*BC$62</f>
        <v>0</v>
      </c>
      <c r="BD215" s="450">
        <f>IF(IFERROR(HLOOKUP($B215,$F53:$FS53,1,FALSE),0)=0,0,1)*BD$62</f>
        <v>0</v>
      </c>
      <c r="BE215" s="450">
        <f>IF(IFERROR(HLOOKUP($B215,$F54:$FS54,1,FALSE),0)=0,0,1)*BE$62</f>
        <v>0</v>
      </c>
      <c r="BF215" s="450">
        <f>IF(IFERROR(HLOOKUP($B215,$F55:$FS55,1,FALSE),0)=0,0,1)*BF$62</f>
        <v>0</v>
      </c>
      <c r="BG215" s="450">
        <f>IF(IFERROR(HLOOKUP($B215,$F56:$FS56,1,FALSE),0)=0,0,1)*BG$62</f>
        <v>0</v>
      </c>
      <c r="BH215" s="450">
        <f>IF(IFERROR(HLOOKUP($B215,$F57:$FS57,1,FALSE),0)=0,0,1)*BH$62</f>
        <v>0</v>
      </c>
      <c r="BI215" s="450">
        <f>IF(IFERROR(HLOOKUP($B215,$F58:$FS58,1,FALSE),0)=0,0,1)*BI$62</f>
        <v>0</v>
      </c>
    </row>
    <row r="216" spans="1:61" ht="13">
      <c r="A216" s="609">
        <v>17</v>
      </c>
      <c r="B216" s="619" t="s">
        <v>789</v>
      </c>
      <c r="C216">
        <f t="shared" ca="1" si="0"/>
        <v>0.18</v>
      </c>
      <c r="D216">
        <f t="shared" si="1"/>
        <v>1</v>
      </c>
      <c r="E216" s="450">
        <f>IF(IFERROR(HLOOKUP($B216,$F2:$FS2,1,FALSE),0)=0,0,1)*E$62</f>
        <v>0</v>
      </c>
      <c r="F216" s="450">
        <f>IF(IFERROR(HLOOKUP($B216,$F3:$FS3,1,FALSE),0)=0,0,1)*F$62</f>
        <v>0.18</v>
      </c>
      <c r="G216" s="450">
        <f>IF(IFERROR(HLOOKUP($B216,$F4:$FS4,1,FALSE),0)=0,0,1)*G$62</f>
        <v>0</v>
      </c>
      <c r="H216" s="450">
        <f>IF(IFERROR(HLOOKUP($B216,$F5:$FS5,1,FALSE),0)=0,0,1)*H$62</f>
        <v>0</v>
      </c>
      <c r="I216" s="450">
        <f ca="1">IF(IFERROR(HLOOKUP($B216,$F6:$FS6,1,FALSE),0)=0,0,1)*I$62</f>
        <v>0</v>
      </c>
      <c r="J216" s="450">
        <f>IF(IFERROR(HLOOKUP($B216,$F7:$FS7,1,FALSE),0)=0,0,1)*J$62</f>
        <v>0</v>
      </c>
      <c r="K216" s="450">
        <f>IF(IFERROR(HLOOKUP($B216,$F8:$FS8,1,FALSE),0)=0,0,1)*K$62</f>
        <v>0</v>
      </c>
      <c r="L216" s="450">
        <f>IF(IFERROR(HLOOKUP($B216,$F9:$FS9,1,FALSE),0)=0,0,1)*L$62</f>
        <v>0</v>
      </c>
      <c r="M216" s="450">
        <f>IF(IFERROR(HLOOKUP($B216,$F10:$FS10,1,FALSE),0)=0,0,1)*M$62</f>
        <v>0</v>
      </c>
      <c r="N216" s="450">
        <f>IF(IFERROR(HLOOKUP($B216,$F11:$FS11,1,FALSE),0)=0,0,1)*N$62</f>
        <v>0</v>
      </c>
      <c r="O216" s="450">
        <f>IF(IFERROR(HLOOKUP($B216,$F12:$FS12,1,FALSE),0)=0,0,1)*O$62</f>
        <v>0</v>
      </c>
      <c r="P216" s="450">
        <f>IF(IFERROR(HLOOKUP($B216,$F13:$FS13,1,FALSE),0)=0,0,1)*P$62</f>
        <v>0</v>
      </c>
      <c r="Q216" s="450">
        <f>IF(IFERROR(HLOOKUP($B216,$F14:$FS14,1,FALSE),0)=0,0,1)*Q$62</f>
        <v>0</v>
      </c>
      <c r="R216" s="450">
        <f>IF(IFERROR(HLOOKUP($B216,$F15:$FS15,1,FALSE),0)=0,0,1)*R$62</f>
        <v>0</v>
      </c>
      <c r="S216" s="450">
        <f>IF(IFERROR(HLOOKUP($B216,$F16:$FS16,1,FALSE),0)=0,0,1)*S$62</f>
        <v>0</v>
      </c>
      <c r="T216" s="450">
        <f>IF(IFERROR(HLOOKUP($B216,$F17:$FS17,1,FALSE),0)=0,0,1)*T$62</f>
        <v>0</v>
      </c>
      <c r="U216" s="450">
        <f>IF(IFERROR(HLOOKUP($B216,$F18:$FS18,1,FALSE),0)=0,0,1)*U$62</f>
        <v>0</v>
      </c>
      <c r="V216" s="450">
        <f>IF(IFERROR(HLOOKUP($B216,$F19:$FS19,1,FALSE),0)=0,0,1)*V$62</f>
        <v>0</v>
      </c>
      <c r="W216" s="450">
        <f>IF(IFERROR(HLOOKUP($B216,$F20:$FS20,1,FALSE),0)=0,0,1)*W$62</f>
        <v>0</v>
      </c>
      <c r="X216" s="450">
        <f>IF(IFERROR(HLOOKUP($B216,$F21:$FS21,1,FALSE),0)=0,0,1)*X$62</f>
        <v>0</v>
      </c>
      <c r="Y216" s="450">
        <f>IF(IFERROR(HLOOKUP($B216,$F22:$FS22,1,FALSE),0)=0,0,1)*Y$62</f>
        <v>0</v>
      </c>
      <c r="Z216" s="450">
        <f>IF(IFERROR(HLOOKUP($B216,$F23:$FS23,1,FALSE),0)=0,0,1)*Z$62</f>
        <v>0</v>
      </c>
      <c r="AA216" s="450">
        <f>IF(IFERROR(HLOOKUP($B216,$F24:$FS24,1,FALSE),0)=0,0,1)*AA$62</f>
        <v>0</v>
      </c>
      <c r="AB216" s="450">
        <f>IF(IFERROR(HLOOKUP($B216,$F25:$FS25,1,FALSE),0)=0,0,1)*AB$62</f>
        <v>0</v>
      </c>
      <c r="AC216" s="450">
        <f>IF(IFERROR(HLOOKUP($B216,$F26:$FS26,1,FALSE),0)=0,0,1)*AC$62</f>
        <v>0</v>
      </c>
      <c r="AD216" s="450">
        <f>IF(IFERROR(HLOOKUP($B216,$F27:$FS27,1,FALSE),0)=0,0,1)*AD$62</f>
        <v>0</v>
      </c>
      <c r="AE216" s="450">
        <f>IF(IFERROR(HLOOKUP($B216,$F28:$FS28,1,FALSE),0)=0,0,1)*AE$62</f>
        <v>0</v>
      </c>
      <c r="AF216" s="450">
        <f>IF(IFERROR(HLOOKUP($B216,$F29:$FS29,1,FALSE),0)=0,0,1)*AF$62</f>
        <v>0</v>
      </c>
      <c r="AG216" s="450">
        <f>IF(IFERROR(HLOOKUP($B216,$F30:$FS30,1,FALSE),0)=0,0,1)*AG$62</f>
        <v>0</v>
      </c>
      <c r="AH216" s="450">
        <f>IF(IFERROR(HLOOKUP($B216,$F31:$FS31,1,FALSE),0)=0,0,1)*AH$62</f>
        <v>0</v>
      </c>
      <c r="AI216" s="450">
        <f>IF(IFERROR(HLOOKUP($B216,$F32:$FS32,1,FALSE),0)=0,0,1)*AI$62</f>
        <v>0</v>
      </c>
      <c r="AJ216" s="450">
        <f>IF(IFERROR(HLOOKUP($B216,$F33:$FS33,1,FALSE),0)=0,0,1)*AJ$62</f>
        <v>0</v>
      </c>
      <c r="AK216" s="450">
        <f>IF(IFERROR(HLOOKUP($B216,$F34:$FS34,1,FALSE),0)=0,0,1)*AK$62</f>
        <v>0</v>
      </c>
      <c r="AL216" s="450">
        <f>IF(IFERROR(HLOOKUP($B216,$F35:$FS35,1,FALSE),0)=0,0,1)*AL$62</f>
        <v>0</v>
      </c>
      <c r="AM216" s="450">
        <f>IF(IFERROR(HLOOKUP($B216,$F36:$FS36,1,FALSE),0)=0,0,1)*AM$62</f>
        <v>0</v>
      </c>
      <c r="AN216" s="450">
        <f>IF(IFERROR(HLOOKUP($B216,$F37:$FS37,1,FALSE),0)=0,0,1)*AN$62</f>
        <v>0</v>
      </c>
      <c r="AO216" s="450">
        <f>IF(IFERROR(HLOOKUP($B216,$F38:$FS38,1,FALSE),0)=0,0,1)*AO$62</f>
        <v>0</v>
      </c>
      <c r="AP216" s="450">
        <f>IF(IFERROR(HLOOKUP($B216,$F39:$FS39,1,FALSE),0)=0,0,1)*AP$62</f>
        <v>0</v>
      </c>
      <c r="AQ216" s="450">
        <f>IF(IFERROR(HLOOKUP($B216,$F40:$FS40,1,FALSE),0)=0,0,1)*AQ$62</f>
        <v>0</v>
      </c>
      <c r="AR216" s="450">
        <f>IF(IFERROR(HLOOKUP($B216,$F41:$FS41,1,FALSE),0)=0,0,1)*AR$62</f>
        <v>0</v>
      </c>
      <c r="AS216" s="450">
        <f>IF(IFERROR(HLOOKUP($B216,$F42:$FS42,1,FALSE),0)=0,0,1)*AS$62</f>
        <v>0</v>
      </c>
      <c r="AT216" s="450">
        <f>IF(IFERROR(HLOOKUP($B216,$F43:$FS43,1,FALSE),0)=0,0,1)*AT$62</f>
        <v>0</v>
      </c>
      <c r="AU216" s="450">
        <f>IF(IFERROR(HLOOKUP($B216,$F44:$FS44,1,FALSE),0)=0,0,1)*AU$62</f>
        <v>0</v>
      </c>
      <c r="AV216" s="450">
        <f>IF(IFERROR(HLOOKUP($B216,$F45:$FS45,1,FALSE),0)=0,0,1)*AV$62</f>
        <v>0</v>
      </c>
      <c r="AW216" s="450">
        <f>IF(IFERROR(HLOOKUP($B216,$F46:$FS46,1,FALSE),0)=0,0,1)*AW$62</f>
        <v>0</v>
      </c>
      <c r="AX216" s="450">
        <f>IF(IFERROR(HLOOKUP($B216,$F47:$FS47,1,FALSE),0)=0,0,1)*AX$62</f>
        <v>0</v>
      </c>
      <c r="AY216" s="450">
        <f>IF(IFERROR(HLOOKUP($B216,$F48:$FS48,1,FALSE),0)=0,0,1)*AY$62</f>
        <v>0</v>
      </c>
      <c r="AZ216" s="450">
        <f>IF(IFERROR(HLOOKUP($B216,$F49:$FS49,1,FALSE),0)=0,0,1)*AZ$62</f>
        <v>0</v>
      </c>
      <c r="BA216" s="450">
        <f>IF(IFERROR(HLOOKUP($B216,$F50:$FS50,1,FALSE),0)=0,0,1)*BA$62</f>
        <v>0</v>
      </c>
      <c r="BB216" s="450">
        <f>IF(IFERROR(HLOOKUP($B216,$F51:$FS51,1,FALSE),0)=0,0,1)*BB$62</f>
        <v>0</v>
      </c>
      <c r="BC216" s="450">
        <f>IF(IFERROR(HLOOKUP($B216,$F52:$FS52,1,FALSE),0)=0,0,1)*BC$62</f>
        <v>0</v>
      </c>
      <c r="BD216" s="450">
        <f>IF(IFERROR(HLOOKUP($B216,$F53:$FS53,1,FALSE),0)=0,0,1)*BD$62</f>
        <v>0</v>
      </c>
      <c r="BE216" s="450">
        <f>IF(IFERROR(HLOOKUP($B216,$F54:$FS54,1,FALSE),0)=0,0,1)*BE$62</f>
        <v>0</v>
      </c>
      <c r="BF216" s="450">
        <f>IF(IFERROR(HLOOKUP($B216,$F55:$FS55,1,FALSE),0)=0,0,1)*BF$62</f>
        <v>0</v>
      </c>
      <c r="BG216" s="450">
        <f>IF(IFERROR(HLOOKUP($B216,$F56:$FS56,1,FALSE),0)=0,0,1)*BG$62</f>
        <v>0</v>
      </c>
      <c r="BH216" s="450">
        <f>IF(IFERROR(HLOOKUP($B216,$F57:$FS57,1,FALSE),0)=0,0,1)*BH$62</f>
        <v>0</v>
      </c>
      <c r="BI216" s="450">
        <f>IF(IFERROR(HLOOKUP($B216,$F58:$FS58,1,FALSE),0)=0,0,1)*BI$62</f>
        <v>0</v>
      </c>
    </row>
    <row r="217" spans="1:61" ht="13">
      <c r="A217" s="609">
        <v>17</v>
      </c>
      <c r="B217" s="619" t="s">
        <v>790</v>
      </c>
      <c r="C217">
        <f t="shared" ca="1" si="0"/>
        <v>0.18</v>
      </c>
      <c r="D217">
        <f t="shared" si="1"/>
        <v>1</v>
      </c>
      <c r="E217" s="450">
        <f>IF(IFERROR(HLOOKUP($B217,$F2:$FS2,1,FALSE),0)=0,0,1)*E$62</f>
        <v>0</v>
      </c>
      <c r="F217" s="450">
        <f>IF(IFERROR(HLOOKUP($B217,$F3:$FS3,1,FALSE),0)=0,0,1)*F$62</f>
        <v>0.18</v>
      </c>
      <c r="G217" s="450">
        <f>IF(IFERROR(HLOOKUP($B217,$F4:$FS4,1,FALSE),0)=0,0,1)*G$62</f>
        <v>0</v>
      </c>
      <c r="H217" s="450">
        <f>IF(IFERROR(HLOOKUP($B217,$F5:$FS5,1,FALSE),0)=0,0,1)*H$62</f>
        <v>0</v>
      </c>
      <c r="I217" s="450">
        <f ca="1">IF(IFERROR(HLOOKUP($B217,$F6:$FS6,1,FALSE),0)=0,0,1)*I$62</f>
        <v>0</v>
      </c>
      <c r="J217" s="450">
        <f>IF(IFERROR(HLOOKUP($B217,$F7:$FS7,1,FALSE),0)=0,0,1)*J$62</f>
        <v>0</v>
      </c>
      <c r="K217" s="450">
        <f>IF(IFERROR(HLOOKUP($B217,$F8:$FS8,1,FALSE),0)=0,0,1)*K$62</f>
        <v>0</v>
      </c>
      <c r="L217" s="450">
        <f>IF(IFERROR(HLOOKUP($B217,$F9:$FS9,1,FALSE),0)=0,0,1)*L$62</f>
        <v>0</v>
      </c>
      <c r="M217" s="450">
        <f>IF(IFERROR(HLOOKUP($B217,$F10:$FS10,1,FALSE),0)=0,0,1)*M$62</f>
        <v>0</v>
      </c>
      <c r="N217" s="450">
        <f>IF(IFERROR(HLOOKUP($B217,$F11:$FS11,1,FALSE),0)=0,0,1)*N$62</f>
        <v>0</v>
      </c>
      <c r="O217" s="450">
        <f>IF(IFERROR(HLOOKUP($B217,$F12:$FS12,1,FALSE),0)=0,0,1)*O$62</f>
        <v>0</v>
      </c>
      <c r="P217" s="450">
        <f>IF(IFERROR(HLOOKUP($B217,$F13:$FS13,1,FALSE),0)=0,0,1)*P$62</f>
        <v>0</v>
      </c>
      <c r="Q217" s="450">
        <f>IF(IFERROR(HLOOKUP($B217,$F14:$FS14,1,FALSE),0)=0,0,1)*Q$62</f>
        <v>0</v>
      </c>
      <c r="R217" s="450">
        <f>IF(IFERROR(HLOOKUP($B217,$F15:$FS15,1,FALSE),0)=0,0,1)*R$62</f>
        <v>0</v>
      </c>
      <c r="S217" s="450">
        <f>IF(IFERROR(HLOOKUP($B217,$F16:$FS16,1,FALSE),0)=0,0,1)*S$62</f>
        <v>0</v>
      </c>
      <c r="T217" s="450">
        <f>IF(IFERROR(HLOOKUP($B217,$F17:$FS17,1,FALSE),0)=0,0,1)*T$62</f>
        <v>0</v>
      </c>
      <c r="U217" s="450">
        <f>IF(IFERROR(HLOOKUP($B217,$F18:$FS18,1,FALSE),0)=0,0,1)*U$62</f>
        <v>0</v>
      </c>
      <c r="V217" s="450">
        <f>IF(IFERROR(HLOOKUP($B217,$F19:$FS19,1,FALSE),0)=0,0,1)*V$62</f>
        <v>0</v>
      </c>
      <c r="W217" s="450">
        <f>IF(IFERROR(HLOOKUP($B217,$F20:$FS20,1,FALSE),0)=0,0,1)*W$62</f>
        <v>0</v>
      </c>
      <c r="X217" s="450">
        <f>IF(IFERROR(HLOOKUP($B217,$F21:$FS21,1,FALSE),0)=0,0,1)*X$62</f>
        <v>0</v>
      </c>
      <c r="Y217" s="450">
        <f>IF(IFERROR(HLOOKUP($B217,$F22:$FS22,1,FALSE),0)=0,0,1)*Y$62</f>
        <v>0</v>
      </c>
      <c r="Z217" s="450">
        <f>IF(IFERROR(HLOOKUP($B217,$F23:$FS23,1,FALSE),0)=0,0,1)*Z$62</f>
        <v>0</v>
      </c>
      <c r="AA217" s="450">
        <f>IF(IFERROR(HLOOKUP($B217,$F24:$FS24,1,FALSE),0)=0,0,1)*AA$62</f>
        <v>0</v>
      </c>
      <c r="AB217" s="450">
        <f>IF(IFERROR(HLOOKUP($B217,$F25:$FS25,1,FALSE),0)=0,0,1)*AB$62</f>
        <v>0</v>
      </c>
      <c r="AC217" s="450">
        <f>IF(IFERROR(HLOOKUP($B217,$F26:$FS26,1,FALSE),0)=0,0,1)*AC$62</f>
        <v>0</v>
      </c>
      <c r="AD217" s="450">
        <f>IF(IFERROR(HLOOKUP($B217,$F27:$FS27,1,FALSE),0)=0,0,1)*AD$62</f>
        <v>0</v>
      </c>
      <c r="AE217" s="450">
        <f>IF(IFERROR(HLOOKUP($B217,$F28:$FS28,1,FALSE),0)=0,0,1)*AE$62</f>
        <v>0</v>
      </c>
      <c r="AF217" s="450">
        <f>IF(IFERROR(HLOOKUP($B217,$F29:$FS29,1,FALSE),0)=0,0,1)*AF$62</f>
        <v>0</v>
      </c>
      <c r="AG217" s="450">
        <f>IF(IFERROR(HLOOKUP($B217,$F30:$FS30,1,FALSE),0)=0,0,1)*AG$62</f>
        <v>0</v>
      </c>
      <c r="AH217" s="450">
        <f>IF(IFERROR(HLOOKUP($B217,$F31:$FS31,1,FALSE),0)=0,0,1)*AH$62</f>
        <v>0</v>
      </c>
      <c r="AI217" s="450">
        <f>IF(IFERROR(HLOOKUP($B217,$F32:$FS32,1,FALSE),0)=0,0,1)*AI$62</f>
        <v>0</v>
      </c>
      <c r="AJ217" s="450">
        <f>IF(IFERROR(HLOOKUP($B217,$F33:$FS33,1,FALSE),0)=0,0,1)*AJ$62</f>
        <v>0</v>
      </c>
      <c r="AK217" s="450">
        <f>IF(IFERROR(HLOOKUP($B217,$F34:$FS34,1,FALSE),0)=0,0,1)*AK$62</f>
        <v>0</v>
      </c>
      <c r="AL217" s="450">
        <f>IF(IFERROR(HLOOKUP($B217,$F35:$FS35,1,FALSE),0)=0,0,1)*AL$62</f>
        <v>0</v>
      </c>
      <c r="AM217" s="450">
        <f>IF(IFERROR(HLOOKUP($B217,$F36:$FS36,1,FALSE),0)=0,0,1)*AM$62</f>
        <v>0</v>
      </c>
      <c r="AN217" s="450">
        <f>IF(IFERROR(HLOOKUP($B217,$F37:$FS37,1,FALSE),0)=0,0,1)*AN$62</f>
        <v>0</v>
      </c>
      <c r="AO217" s="450">
        <f>IF(IFERROR(HLOOKUP($B217,$F38:$FS38,1,FALSE),0)=0,0,1)*AO$62</f>
        <v>0</v>
      </c>
      <c r="AP217" s="450">
        <f>IF(IFERROR(HLOOKUP($B217,$F39:$FS39,1,FALSE),0)=0,0,1)*AP$62</f>
        <v>0</v>
      </c>
      <c r="AQ217" s="450">
        <f>IF(IFERROR(HLOOKUP($B217,$F40:$FS40,1,FALSE),0)=0,0,1)*AQ$62</f>
        <v>0</v>
      </c>
      <c r="AR217" s="450">
        <f>IF(IFERROR(HLOOKUP($B217,$F41:$FS41,1,FALSE),0)=0,0,1)*AR$62</f>
        <v>0</v>
      </c>
      <c r="AS217" s="450">
        <f>IF(IFERROR(HLOOKUP($B217,$F42:$FS42,1,FALSE),0)=0,0,1)*AS$62</f>
        <v>0</v>
      </c>
      <c r="AT217" s="450">
        <f>IF(IFERROR(HLOOKUP($B217,$F43:$FS43,1,FALSE),0)=0,0,1)*AT$62</f>
        <v>0</v>
      </c>
      <c r="AU217" s="450">
        <f>IF(IFERROR(HLOOKUP($B217,$F44:$FS44,1,FALSE),0)=0,0,1)*AU$62</f>
        <v>0</v>
      </c>
      <c r="AV217" s="450">
        <f>IF(IFERROR(HLOOKUP($B217,$F45:$FS45,1,FALSE),0)=0,0,1)*AV$62</f>
        <v>0</v>
      </c>
      <c r="AW217" s="450">
        <f>IF(IFERROR(HLOOKUP($B217,$F46:$FS46,1,FALSE),0)=0,0,1)*AW$62</f>
        <v>0</v>
      </c>
      <c r="AX217" s="450">
        <f>IF(IFERROR(HLOOKUP($B217,$F47:$FS47,1,FALSE),0)=0,0,1)*AX$62</f>
        <v>0</v>
      </c>
      <c r="AY217" s="450">
        <f>IF(IFERROR(HLOOKUP($B217,$F48:$FS48,1,FALSE),0)=0,0,1)*AY$62</f>
        <v>0</v>
      </c>
      <c r="AZ217" s="450">
        <f>IF(IFERROR(HLOOKUP($B217,$F49:$FS49,1,FALSE),0)=0,0,1)*AZ$62</f>
        <v>0</v>
      </c>
      <c r="BA217" s="450">
        <f>IF(IFERROR(HLOOKUP($B217,$F50:$FS50,1,FALSE),0)=0,0,1)*BA$62</f>
        <v>0</v>
      </c>
      <c r="BB217" s="450">
        <f>IF(IFERROR(HLOOKUP($B217,$F51:$FS51,1,FALSE),0)=0,0,1)*BB$62</f>
        <v>0</v>
      </c>
      <c r="BC217" s="450">
        <f>IF(IFERROR(HLOOKUP($B217,$F52:$FS52,1,FALSE),0)=0,0,1)*BC$62</f>
        <v>0</v>
      </c>
      <c r="BD217" s="450">
        <f>IF(IFERROR(HLOOKUP($B217,$F53:$FS53,1,FALSE),0)=0,0,1)*BD$62</f>
        <v>0</v>
      </c>
      <c r="BE217" s="450">
        <f>IF(IFERROR(HLOOKUP($B217,$F54:$FS54,1,FALSE),0)=0,0,1)*BE$62</f>
        <v>0</v>
      </c>
      <c r="BF217" s="450">
        <f>IF(IFERROR(HLOOKUP($B217,$F55:$FS55,1,FALSE),0)=0,0,1)*BF$62</f>
        <v>0</v>
      </c>
      <c r="BG217" s="450">
        <f>IF(IFERROR(HLOOKUP($B217,$F56:$FS56,1,FALSE),0)=0,0,1)*BG$62</f>
        <v>0</v>
      </c>
      <c r="BH217" s="450">
        <f>IF(IFERROR(HLOOKUP($B217,$F57:$FS57,1,FALSE),0)=0,0,1)*BH$62</f>
        <v>0</v>
      </c>
      <c r="BI217" s="450">
        <f>IF(IFERROR(HLOOKUP($B217,$F58:$FS58,1,FALSE),0)=0,0,1)*BI$62</f>
        <v>0</v>
      </c>
    </row>
    <row r="218" spans="1:61" ht="13">
      <c r="A218" s="609">
        <v>17</v>
      </c>
      <c r="B218" s="619" t="s">
        <v>791</v>
      </c>
      <c r="C218">
        <f t="shared" ca="1" si="0"/>
        <v>0.18</v>
      </c>
      <c r="D218">
        <f t="shared" si="1"/>
        <v>1</v>
      </c>
      <c r="E218" s="450">
        <f>IF(IFERROR(HLOOKUP($B218,$F2:$FS2,1,FALSE),0)=0,0,1)*E$62</f>
        <v>0</v>
      </c>
      <c r="F218" s="450">
        <f>IF(IFERROR(HLOOKUP($B218,$F3:$FS3,1,FALSE),0)=0,0,1)*F$62</f>
        <v>0.18</v>
      </c>
      <c r="G218" s="450">
        <f>IF(IFERROR(HLOOKUP($B218,$F4:$FS4,1,FALSE),0)=0,0,1)*G$62</f>
        <v>0</v>
      </c>
      <c r="H218" s="450">
        <f>IF(IFERROR(HLOOKUP($B218,$F5:$FS5,1,FALSE),0)=0,0,1)*H$62</f>
        <v>0</v>
      </c>
      <c r="I218" s="450">
        <f ca="1">IF(IFERROR(HLOOKUP($B218,$F6:$FS6,1,FALSE),0)=0,0,1)*I$62</f>
        <v>0</v>
      </c>
      <c r="J218" s="450">
        <f>IF(IFERROR(HLOOKUP($B218,$F7:$FS7,1,FALSE),0)=0,0,1)*J$62</f>
        <v>0</v>
      </c>
      <c r="K218" s="450">
        <f>IF(IFERROR(HLOOKUP($B218,$F8:$FS8,1,FALSE),0)=0,0,1)*K$62</f>
        <v>0</v>
      </c>
      <c r="L218" s="450">
        <f>IF(IFERROR(HLOOKUP($B218,$F9:$FS9,1,FALSE),0)=0,0,1)*L$62</f>
        <v>0</v>
      </c>
      <c r="M218" s="450">
        <f>IF(IFERROR(HLOOKUP($B218,$F10:$FS10,1,FALSE),0)=0,0,1)*M$62</f>
        <v>0</v>
      </c>
      <c r="N218" s="450">
        <f>IF(IFERROR(HLOOKUP($B218,$F11:$FS11,1,FALSE),0)=0,0,1)*N$62</f>
        <v>0</v>
      </c>
      <c r="O218" s="450">
        <f>IF(IFERROR(HLOOKUP($B218,$F12:$FS12,1,FALSE),0)=0,0,1)*O$62</f>
        <v>0</v>
      </c>
      <c r="P218" s="450">
        <f>IF(IFERROR(HLOOKUP($B218,$F13:$FS13,1,FALSE),0)=0,0,1)*P$62</f>
        <v>0</v>
      </c>
      <c r="Q218" s="450">
        <f>IF(IFERROR(HLOOKUP($B218,$F14:$FS14,1,FALSE),0)=0,0,1)*Q$62</f>
        <v>0</v>
      </c>
      <c r="R218" s="450">
        <f>IF(IFERROR(HLOOKUP($B218,$F15:$FS15,1,FALSE),0)=0,0,1)*R$62</f>
        <v>0</v>
      </c>
      <c r="S218" s="450">
        <f>IF(IFERROR(HLOOKUP($B218,$F16:$FS16,1,FALSE),0)=0,0,1)*S$62</f>
        <v>0</v>
      </c>
      <c r="T218" s="450">
        <f>IF(IFERROR(HLOOKUP($B218,$F17:$FS17,1,FALSE),0)=0,0,1)*T$62</f>
        <v>0</v>
      </c>
      <c r="U218" s="450">
        <f>IF(IFERROR(HLOOKUP($B218,$F18:$FS18,1,FALSE),0)=0,0,1)*U$62</f>
        <v>0</v>
      </c>
      <c r="V218" s="450">
        <f>IF(IFERROR(HLOOKUP($B218,$F19:$FS19,1,FALSE),0)=0,0,1)*V$62</f>
        <v>0</v>
      </c>
      <c r="W218" s="450">
        <f>IF(IFERROR(HLOOKUP($B218,$F20:$FS20,1,FALSE),0)=0,0,1)*W$62</f>
        <v>0</v>
      </c>
      <c r="X218" s="450">
        <f>IF(IFERROR(HLOOKUP($B218,$F21:$FS21,1,FALSE),0)=0,0,1)*X$62</f>
        <v>0</v>
      </c>
      <c r="Y218" s="450">
        <f>IF(IFERROR(HLOOKUP($B218,$F22:$FS22,1,FALSE),0)=0,0,1)*Y$62</f>
        <v>0</v>
      </c>
      <c r="Z218" s="450">
        <f>IF(IFERROR(HLOOKUP($B218,$F23:$FS23,1,FALSE),0)=0,0,1)*Z$62</f>
        <v>0</v>
      </c>
      <c r="AA218" s="450">
        <f>IF(IFERROR(HLOOKUP($B218,$F24:$FS24,1,FALSE),0)=0,0,1)*AA$62</f>
        <v>0</v>
      </c>
      <c r="AB218" s="450">
        <f>IF(IFERROR(HLOOKUP($B218,$F25:$FS25,1,FALSE),0)=0,0,1)*AB$62</f>
        <v>0</v>
      </c>
      <c r="AC218" s="450">
        <f>IF(IFERROR(HLOOKUP($B218,$F26:$FS26,1,FALSE),0)=0,0,1)*AC$62</f>
        <v>0</v>
      </c>
      <c r="AD218" s="450">
        <f>IF(IFERROR(HLOOKUP($B218,$F27:$FS27,1,FALSE),0)=0,0,1)*AD$62</f>
        <v>0</v>
      </c>
      <c r="AE218" s="450">
        <f>IF(IFERROR(HLOOKUP($B218,$F28:$FS28,1,FALSE),0)=0,0,1)*AE$62</f>
        <v>0</v>
      </c>
      <c r="AF218" s="450">
        <f>IF(IFERROR(HLOOKUP($B218,$F29:$FS29,1,FALSE),0)=0,0,1)*AF$62</f>
        <v>0</v>
      </c>
      <c r="AG218" s="450">
        <f>IF(IFERROR(HLOOKUP($B218,$F30:$FS30,1,FALSE),0)=0,0,1)*AG$62</f>
        <v>0</v>
      </c>
      <c r="AH218" s="450">
        <f>IF(IFERROR(HLOOKUP($B218,$F31:$FS31,1,FALSE),0)=0,0,1)*AH$62</f>
        <v>0</v>
      </c>
      <c r="AI218" s="450">
        <f>IF(IFERROR(HLOOKUP($B218,$F32:$FS32,1,FALSE),0)=0,0,1)*AI$62</f>
        <v>0</v>
      </c>
      <c r="AJ218" s="450">
        <f>IF(IFERROR(HLOOKUP($B218,$F33:$FS33,1,FALSE),0)=0,0,1)*AJ$62</f>
        <v>0</v>
      </c>
      <c r="AK218" s="450">
        <f>IF(IFERROR(HLOOKUP($B218,$F34:$FS34,1,FALSE),0)=0,0,1)*AK$62</f>
        <v>0</v>
      </c>
      <c r="AL218" s="450">
        <f>IF(IFERROR(HLOOKUP($B218,$F35:$FS35,1,FALSE),0)=0,0,1)*AL$62</f>
        <v>0</v>
      </c>
      <c r="AM218" s="450">
        <f>IF(IFERROR(HLOOKUP($B218,$F36:$FS36,1,FALSE),0)=0,0,1)*AM$62</f>
        <v>0</v>
      </c>
      <c r="AN218" s="450">
        <f>IF(IFERROR(HLOOKUP($B218,$F37:$FS37,1,FALSE),0)=0,0,1)*AN$62</f>
        <v>0</v>
      </c>
      <c r="AO218" s="450">
        <f>IF(IFERROR(HLOOKUP($B218,$F38:$FS38,1,FALSE),0)=0,0,1)*AO$62</f>
        <v>0</v>
      </c>
      <c r="AP218" s="450">
        <f>IF(IFERROR(HLOOKUP($B218,$F39:$FS39,1,FALSE),0)=0,0,1)*AP$62</f>
        <v>0</v>
      </c>
      <c r="AQ218" s="450">
        <f>IF(IFERROR(HLOOKUP($B218,$F40:$FS40,1,FALSE),0)=0,0,1)*AQ$62</f>
        <v>0</v>
      </c>
      <c r="AR218" s="450">
        <f>IF(IFERROR(HLOOKUP($B218,$F41:$FS41,1,FALSE),0)=0,0,1)*AR$62</f>
        <v>0</v>
      </c>
      <c r="AS218" s="450">
        <f>IF(IFERROR(HLOOKUP($B218,$F42:$FS42,1,FALSE),0)=0,0,1)*AS$62</f>
        <v>0</v>
      </c>
      <c r="AT218" s="450">
        <f>IF(IFERROR(HLOOKUP($B218,$F43:$FS43,1,FALSE),0)=0,0,1)*AT$62</f>
        <v>0</v>
      </c>
      <c r="AU218" s="450">
        <f>IF(IFERROR(HLOOKUP($B218,$F44:$FS44,1,FALSE),0)=0,0,1)*AU$62</f>
        <v>0</v>
      </c>
      <c r="AV218" s="450">
        <f>IF(IFERROR(HLOOKUP($B218,$F45:$FS45,1,FALSE),0)=0,0,1)*AV$62</f>
        <v>0</v>
      </c>
      <c r="AW218" s="450">
        <f>IF(IFERROR(HLOOKUP($B218,$F46:$FS46,1,FALSE),0)=0,0,1)*AW$62</f>
        <v>0</v>
      </c>
      <c r="AX218" s="450">
        <f>IF(IFERROR(HLOOKUP($B218,$F47:$FS47,1,FALSE),0)=0,0,1)*AX$62</f>
        <v>0</v>
      </c>
      <c r="AY218" s="450">
        <f>IF(IFERROR(HLOOKUP($B218,$F48:$FS48,1,FALSE),0)=0,0,1)*AY$62</f>
        <v>0</v>
      </c>
      <c r="AZ218" s="450">
        <f>IF(IFERROR(HLOOKUP($B218,$F49:$FS49,1,FALSE),0)=0,0,1)*AZ$62</f>
        <v>0</v>
      </c>
      <c r="BA218" s="450">
        <f>IF(IFERROR(HLOOKUP($B218,$F50:$FS50,1,FALSE),0)=0,0,1)*BA$62</f>
        <v>0</v>
      </c>
      <c r="BB218" s="450">
        <f>IF(IFERROR(HLOOKUP($B218,$F51:$FS51,1,FALSE),0)=0,0,1)*BB$62</f>
        <v>0</v>
      </c>
      <c r="BC218" s="450">
        <f>IF(IFERROR(HLOOKUP($B218,$F52:$FS52,1,FALSE),0)=0,0,1)*BC$62</f>
        <v>0</v>
      </c>
      <c r="BD218" s="450">
        <f>IF(IFERROR(HLOOKUP($B218,$F53:$FS53,1,FALSE),0)=0,0,1)*BD$62</f>
        <v>0</v>
      </c>
      <c r="BE218" s="450">
        <f>IF(IFERROR(HLOOKUP($B218,$F54:$FS54,1,FALSE),0)=0,0,1)*BE$62</f>
        <v>0</v>
      </c>
      <c r="BF218" s="450">
        <f>IF(IFERROR(HLOOKUP($B218,$F55:$FS55,1,FALSE),0)=0,0,1)*BF$62</f>
        <v>0</v>
      </c>
      <c r="BG218" s="450">
        <f>IF(IFERROR(HLOOKUP($B218,$F56:$FS56,1,FALSE),0)=0,0,1)*BG$62</f>
        <v>0</v>
      </c>
      <c r="BH218" s="450">
        <f>IF(IFERROR(HLOOKUP($B218,$F57:$FS57,1,FALSE),0)=0,0,1)*BH$62</f>
        <v>0</v>
      </c>
      <c r="BI218" s="450">
        <f>IF(IFERROR(HLOOKUP($B218,$F58:$FS58,1,FALSE),0)=0,0,1)*BI$62</f>
        <v>0</v>
      </c>
    </row>
    <row r="219" spans="1:61" ht="13">
      <c r="A219" s="609">
        <v>17</v>
      </c>
      <c r="B219" s="619" t="s">
        <v>792</v>
      </c>
      <c r="C219">
        <f t="shared" ca="1" si="0"/>
        <v>0.18</v>
      </c>
      <c r="D219">
        <f t="shared" si="1"/>
        <v>1</v>
      </c>
      <c r="E219" s="450">
        <f>IF(IFERROR(HLOOKUP($B219,$F2:$FS2,1,FALSE),0)=0,0,1)*E$62</f>
        <v>0</v>
      </c>
      <c r="F219" s="450">
        <f>IF(IFERROR(HLOOKUP($B219,$F3:$FS3,1,FALSE),0)=0,0,1)*F$62</f>
        <v>0.18</v>
      </c>
      <c r="G219" s="450">
        <f>IF(IFERROR(HLOOKUP($B219,$F4:$FS4,1,FALSE),0)=0,0,1)*G$62</f>
        <v>0</v>
      </c>
      <c r="H219" s="450">
        <f>IF(IFERROR(HLOOKUP($B219,$F5:$FS5,1,FALSE),0)=0,0,1)*H$62</f>
        <v>0</v>
      </c>
      <c r="I219" s="450">
        <f ca="1">IF(IFERROR(HLOOKUP($B219,$F6:$FS6,1,FALSE),0)=0,0,1)*I$62</f>
        <v>0</v>
      </c>
      <c r="J219" s="450">
        <f>IF(IFERROR(HLOOKUP($B219,$F7:$FS7,1,FALSE),0)=0,0,1)*J$62</f>
        <v>0</v>
      </c>
      <c r="K219" s="450">
        <f>IF(IFERROR(HLOOKUP($B219,$F8:$FS8,1,FALSE),0)=0,0,1)*K$62</f>
        <v>0</v>
      </c>
      <c r="L219" s="450">
        <f>IF(IFERROR(HLOOKUP($B219,$F9:$FS9,1,FALSE),0)=0,0,1)*L$62</f>
        <v>0</v>
      </c>
      <c r="M219" s="450">
        <f>IF(IFERROR(HLOOKUP($B219,$F10:$FS10,1,FALSE),0)=0,0,1)*M$62</f>
        <v>0</v>
      </c>
      <c r="N219" s="450">
        <f>IF(IFERROR(HLOOKUP($B219,$F11:$FS11,1,FALSE),0)=0,0,1)*N$62</f>
        <v>0</v>
      </c>
      <c r="O219" s="450">
        <f>IF(IFERROR(HLOOKUP($B219,$F12:$FS12,1,FALSE),0)=0,0,1)*O$62</f>
        <v>0</v>
      </c>
      <c r="P219" s="450">
        <f>IF(IFERROR(HLOOKUP($B219,$F13:$FS13,1,FALSE),0)=0,0,1)*P$62</f>
        <v>0</v>
      </c>
      <c r="Q219" s="450">
        <f>IF(IFERROR(HLOOKUP($B219,$F14:$FS14,1,FALSE),0)=0,0,1)*Q$62</f>
        <v>0</v>
      </c>
      <c r="R219" s="450">
        <f>IF(IFERROR(HLOOKUP($B219,$F15:$FS15,1,FALSE),0)=0,0,1)*R$62</f>
        <v>0</v>
      </c>
      <c r="S219" s="450">
        <f>IF(IFERROR(HLOOKUP($B219,$F16:$FS16,1,FALSE),0)=0,0,1)*S$62</f>
        <v>0</v>
      </c>
      <c r="T219" s="450">
        <f>IF(IFERROR(HLOOKUP($B219,$F17:$FS17,1,FALSE),0)=0,0,1)*T$62</f>
        <v>0</v>
      </c>
      <c r="U219" s="450">
        <f>IF(IFERROR(HLOOKUP($B219,$F18:$FS18,1,FALSE),0)=0,0,1)*U$62</f>
        <v>0</v>
      </c>
      <c r="V219" s="450">
        <f>IF(IFERROR(HLOOKUP($B219,$F19:$FS19,1,FALSE),0)=0,0,1)*V$62</f>
        <v>0</v>
      </c>
      <c r="W219" s="450">
        <f>IF(IFERROR(HLOOKUP($B219,$F20:$FS20,1,FALSE),0)=0,0,1)*W$62</f>
        <v>0</v>
      </c>
      <c r="X219" s="450">
        <f>IF(IFERROR(HLOOKUP($B219,$F21:$FS21,1,FALSE),0)=0,0,1)*X$62</f>
        <v>0</v>
      </c>
      <c r="Y219" s="450">
        <f>IF(IFERROR(HLOOKUP($B219,$F22:$FS22,1,FALSE),0)=0,0,1)*Y$62</f>
        <v>0</v>
      </c>
      <c r="Z219" s="450">
        <f>IF(IFERROR(HLOOKUP($B219,$F23:$FS23,1,FALSE),0)=0,0,1)*Z$62</f>
        <v>0</v>
      </c>
      <c r="AA219" s="450">
        <f>IF(IFERROR(HLOOKUP($B219,$F24:$FS24,1,FALSE),0)=0,0,1)*AA$62</f>
        <v>0</v>
      </c>
      <c r="AB219" s="450">
        <f>IF(IFERROR(HLOOKUP($B219,$F25:$FS25,1,FALSE),0)=0,0,1)*AB$62</f>
        <v>0</v>
      </c>
      <c r="AC219" s="450">
        <f>IF(IFERROR(HLOOKUP($B219,$F26:$FS26,1,FALSE),0)=0,0,1)*AC$62</f>
        <v>0</v>
      </c>
      <c r="AD219" s="450">
        <f>IF(IFERROR(HLOOKUP($B219,$F27:$FS27,1,FALSE),0)=0,0,1)*AD$62</f>
        <v>0</v>
      </c>
      <c r="AE219" s="450">
        <f>IF(IFERROR(HLOOKUP($B219,$F28:$FS28,1,FALSE),0)=0,0,1)*AE$62</f>
        <v>0</v>
      </c>
      <c r="AF219" s="450">
        <f>IF(IFERROR(HLOOKUP($B219,$F29:$FS29,1,FALSE),0)=0,0,1)*AF$62</f>
        <v>0</v>
      </c>
      <c r="AG219" s="450">
        <f>IF(IFERROR(HLOOKUP($B219,$F30:$FS30,1,FALSE),0)=0,0,1)*AG$62</f>
        <v>0</v>
      </c>
      <c r="AH219" s="450">
        <f>IF(IFERROR(HLOOKUP($B219,$F31:$FS31,1,FALSE),0)=0,0,1)*AH$62</f>
        <v>0</v>
      </c>
      <c r="AI219" s="450">
        <f>IF(IFERROR(HLOOKUP($B219,$F32:$FS32,1,FALSE),0)=0,0,1)*AI$62</f>
        <v>0</v>
      </c>
      <c r="AJ219" s="450">
        <f>IF(IFERROR(HLOOKUP($B219,$F33:$FS33,1,FALSE),0)=0,0,1)*AJ$62</f>
        <v>0</v>
      </c>
      <c r="AK219" s="450">
        <f>IF(IFERROR(HLOOKUP($B219,$F34:$FS34,1,FALSE),0)=0,0,1)*AK$62</f>
        <v>0</v>
      </c>
      <c r="AL219" s="450">
        <f>IF(IFERROR(HLOOKUP($B219,$F35:$FS35,1,FALSE),0)=0,0,1)*AL$62</f>
        <v>0</v>
      </c>
      <c r="AM219" s="450">
        <f>IF(IFERROR(HLOOKUP($B219,$F36:$FS36,1,FALSE),0)=0,0,1)*AM$62</f>
        <v>0</v>
      </c>
      <c r="AN219" s="450">
        <f>IF(IFERROR(HLOOKUP($B219,$F37:$FS37,1,FALSE),0)=0,0,1)*AN$62</f>
        <v>0</v>
      </c>
      <c r="AO219" s="450">
        <f>IF(IFERROR(HLOOKUP($B219,$F38:$FS38,1,FALSE),0)=0,0,1)*AO$62</f>
        <v>0</v>
      </c>
      <c r="AP219" s="450">
        <f>IF(IFERROR(HLOOKUP($B219,$F39:$FS39,1,FALSE),0)=0,0,1)*AP$62</f>
        <v>0</v>
      </c>
      <c r="AQ219" s="450">
        <f>IF(IFERROR(HLOOKUP($B219,$F40:$FS40,1,FALSE),0)=0,0,1)*AQ$62</f>
        <v>0</v>
      </c>
      <c r="AR219" s="450">
        <f>IF(IFERROR(HLOOKUP($B219,$F41:$FS41,1,FALSE),0)=0,0,1)*AR$62</f>
        <v>0</v>
      </c>
      <c r="AS219" s="450">
        <f>IF(IFERROR(HLOOKUP($B219,$F42:$FS42,1,FALSE),0)=0,0,1)*AS$62</f>
        <v>0</v>
      </c>
      <c r="AT219" s="450">
        <f>IF(IFERROR(HLOOKUP($B219,$F43:$FS43,1,FALSE),0)=0,0,1)*AT$62</f>
        <v>0</v>
      </c>
      <c r="AU219" s="450">
        <f>IF(IFERROR(HLOOKUP($B219,$F44:$FS44,1,FALSE),0)=0,0,1)*AU$62</f>
        <v>0</v>
      </c>
      <c r="AV219" s="450">
        <f>IF(IFERROR(HLOOKUP($B219,$F45:$FS45,1,FALSE),0)=0,0,1)*AV$62</f>
        <v>0</v>
      </c>
      <c r="AW219" s="450">
        <f>IF(IFERROR(HLOOKUP($B219,$F46:$FS46,1,FALSE),0)=0,0,1)*AW$62</f>
        <v>0</v>
      </c>
      <c r="AX219" s="450">
        <f>IF(IFERROR(HLOOKUP($B219,$F47:$FS47,1,FALSE),0)=0,0,1)*AX$62</f>
        <v>0</v>
      </c>
      <c r="AY219" s="450">
        <f>IF(IFERROR(HLOOKUP($B219,$F48:$FS48,1,FALSE),0)=0,0,1)*AY$62</f>
        <v>0</v>
      </c>
      <c r="AZ219" s="450">
        <f>IF(IFERROR(HLOOKUP($B219,$F49:$FS49,1,FALSE),0)=0,0,1)*AZ$62</f>
        <v>0</v>
      </c>
      <c r="BA219" s="450">
        <f>IF(IFERROR(HLOOKUP($B219,$F50:$FS50,1,FALSE),0)=0,0,1)*BA$62</f>
        <v>0</v>
      </c>
      <c r="BB219" s="450">
        <f>IF(IFERROR(HLOOKUP($B219,$F51:$FS51,1,FALSE),0)=0,0,1)*BB$62</f>
        <v>0</v>
      </c>
      <c r="BC219" s="450">
        <f>IF(IFERROR(HLOOKUP($B219,$F52:$FS52,1,FALSE),0)=0,0,1)*BC$62</f>
        <v>0</v>
      </c>
      <c r="BD219" s="450">
        <f>IF(IFERROR(HLOOKUP($B219,$F53:$FS53,1,FALSE),0)=0,0,1)*BD$62</f>
        <v>0</v>
      </c>
      <c r="BE219" s="450">
        <f>IF(IFERROR(HLOOKUP($B219,$F54:$FS54,1,FALSE),0)=0,0,1)*BE$62</f>
        <v>0</v>
      </c>
      <c r="BF219" s="450">
        <f>IF(IFERROR(HLOOKUP($B219,$F55:$FS55,1,FALSE),0)=0,0,1)*BF$62</f>
        <v>0</v>
      </c>
      <c r="BG219" s="450">
        <f>IF(IFERROR(HLOOKUP($B219,$F56:$FS56,1,FALSE),0)=0,0,1)*BG$62</f>
        <v>0</v>
      </c>
      <c r="BH219" s="450">
        <f>IF(IFERROR(HLOOKUP($B219,$F57:$FS57,1,FALSE),0)=0,0,1)*BH$62</f>
        <v>0</v>
      </c>
      <c r="BI219" s="450">
        <f>IF(IFERROR(HLOOKUP($B219,$F58:$FS58,1,FALSE),0)=0,0,1)*BI$62</f>
        <v>0</v>
      </c>
    </row>
    <row r="220" spans="1:61" ht="13">
      <c r="A220" s="609">
        <v>17</v>
      </c>
      <c r="B220" s="619" t="s">
        <v>793</v>
      </c>
      <c r="C220">
        <f t="shared" ca="1" si="0"/>
        <v>0.18</v>
      </c>
      <c r="D220">
        <f t="shared" si="1"/>
        <v>1</v>
      </c>
      <c r="E220" s="450">
        <f>IF(IFERROR(HLOOKUP($B220,$F2:$FS2,1,FALSE),0)=0,0,1)*E$62</f>
        <v>0</v>
      </c>
      <c r="F220" s="450">
        <f>IF(IFERROR(HLOOKUP($B220,$F3:$FS3,1,FALSE),0)=0,0,1)*F$62</f>
        <v>0.18</v>
      </c>
      <c r="G220" s="450">
        <f>IF(IFERROR(HLOOKUP($B220,$F4:$FS4,1,FALSE),0)=0,0,1)*G$62</f>
        <v>0</v>
      </c>
      <c r="H220" s="450">
        <f>IF(IFERROR(HLOOKUP($B220,$F5:$FS5,1,FALSE),0)=0,0,1)*H$62</f>
        <v>0</v>
      </c>
      <c r="I220" s="450">
        <f ca="1">IF(IFERROR(HLOOKUP($B220,$F6:$FS6,1,FALSE),0)=0,0,1)*I$62</f>
        <v>0</v>
      </c>
      <c r="J220" s="450">
        <f>IF(IFERROR(HLOOKUP($B220,$F7:$FS7,1,FALSE),0)=0,0,1)*J$62</f>
        <v>0</v>
      </c>
      <c r="K220" s="450">
        <f>IF(IFERROR(HLOOKUP($B220,$F8:$FS8,1,FALSE),0)=0,0,1)*K$62</f>
        <v>0</v>
      </c>
      <c r="L220" s="450">
        <f>IF(IFERROR(HLOOKUP($B220,$F9:$FS9,1,FALSE),0)=0,0,1)*L$62</f>
        <v>0</v>
      </c>
      <c r="M220" s="450">
        <f>IF(IFERROR(HLOOKUP($B220,$F10:$FS10,1,FALSE),0)=0,0,1)*M$62</f>
        <v>0</v>
      </c>
      <c r="N220" s="450">
        <f>IF(IFERROR(HLOOKUP($B220,$F11:$FS11,1,FALSE),0)=0,0,1)*N$62</f>
        <v>0</v>
      </c>
      <c r="O220" s="450">
        <f>IF(IFERROR(HLOOKUP($B220,$F12:$FS12,1,FALSE),0)=0,0,1)*O$62</f>
        <v>0</v>
      </c>
      <c r="P220" s="450">
        <f>IF(IFERROR(HLOOKUP($B220,$F13:$FS13,1,FALSE),0)=0,0,1)*P$62</f>
        <v>0</v>
      </c>
      <c r="Q220" s="450">
        <f>IF(IFERROR(HLOOKUP($B220,$F14:$FS14,1,FALSE),0)=0,0,1)*Q$62</f>
        <v>0</v>
      </c>
      <c r="R220" s="450">
        <f>IF(IFERROR(HLOOKUP($B220,$F15:$FS15,1,FALSE),0)=0,0,1)*R$62</f>
        <v>0</v>
      </c>
      <c r="S220" s="450">
        <f>IF(IFERROR(HLOOKUP($B220,$F16:$FS16,1,FALSE),0)=0,0,1)*S$62</f>
        <v>0</v>
      </c>
      <c r="T220" s="450">
        <f>IF(IFERROR(HLOOKUP($B220,$F17:$FS17,1,FALSE),0)=0,0,1)*T$62</f>
        <v>0</v>
      </c>
      <c r="U220" s="450">
        <f>IF(IFERROR(HLOOKUP($B220,$F18:$FS18,1,FALSE),0)=0,0,1)*U$62</f>
        <v>0</v>
      </c>
      <c r="V220" s="450">
        <f>IF(IFERROR(HLOOKUP($B220,$F19:$FS19,1,FALSE),0)=0,0,1)*V$62</f>
        <v>0</v>
      </c>
      <c r="W220" s="450">
        <f>IF(IFERROR(HLOOKUP($B220,$F20:$FS20,1,FALSE),0)=0,0,1)*W$62</f>
        <v>0</v>
      </c>
      <c r="X220" s="450">
        <f>IF(IFERROR(HLOOKUP($B220,$F21:$FS21,1,FALSE),0)=0,0,1)*X$62</f>
        <v>0</v>
      </c>
      <c r="Y220" s="450">
        <f>IF(IFERROR(HLOOKUP($B220,$F22:$FS22,1,FALSE),0)=0,0,1)*Y$62</f>
        <v>0</v>
      </c>
      <c r="Z220" s="450">
        <f>IF(IFERROR(HLOOKUP($B220,$F23:$FS23,1,FALSE),0)=0,0,1)*Z$62</f>
        <v>0</v>
      </c>
      <c r="AA220" s="450">
        <f>IF(IFERROR(HLOOKUP($B220,$F24:$FS24,1,FALSE),0)=0,0,1)*AA$62</f>
        <v>0</v>
      </c>
      <c r="AB220" s="450">
        <f>IF(IFERROR(HLOOKUP($B220,$F25:$FS25,1,FALSE),0)=0,0,1)*AB$62</f>
        <v>0</v>
      </c>
      <c r="AC220" s="450">
        <f>IF(IFERROR(HLOOKUP($B220,$F26:$FS26,1,FALSE),0)=0,0,1)*AC$62</f>
        <v>0</v>
      </c>
      <c r="AD220" s="450">
        <f>IF(IFERROR(HLOOKUP($B220,$F27:$FS27,1,FALSE),0)=0,0,1)*AD$62</f>
        <v>0</v>
      </c>
      <c r="AE220" s="450">
        <f>IF(IFERROR(HLOOKUP($B220,$F28:$FS28,1,FALSE),0)=0,0,1)*AE$62</f>
        <v>0</v>
      </c>
      <c r="AF220" s="450">
        <f>IF(IFERROR(HLOOKUP($B220,$F29:$FS29,1,FALSE),0)=0,0,1)*AF$62</f>
        <v>0</v>
      </c>
      <c r="AG220" s="450">
        <f>IF(IFERROR(HLOOKUP($B220,$F30:$FS30,1,FALSE),0)=0,0,1)*AG$62</f>
        <v>0</v>
      </c>
      <c r="AH220" s="450">
        <f>IF(IFERROR(HLOOKUP($B220,$F31:$FS31,1,FALSE),0)=0,0,1)*AH$62</f>
        <v>0</v>
      </c>
      <c r="AI220" s="450">
        <f>IF(IFERROR(HLOOKUP($B220,$F32:$FS32,1,FALSE),0)=0,0,1)*AI$62</f>
        <v>0</v>
      </c>
      <c r="AJ220" s="450">
        <f>IF(IFERROR(HLOOKUP($B220,$F33:$FS33,1,FALSE),0)=0,0,1)*AJ$62</f>
        <v>0</v>
      </c>
      <c r="AK220" s="450">
        <f>IF(IFERROR(HLOOKUP($B220,$F34:$FS34,1,FALSE),0)=0,0,1)*AK$62</f>
        <v>0</v>
      </c>
      <c r="AL220" s="450">
        <f>IF(IFERROR(HLOOKUP($B220,$F35:$FS35,1,FALSE),0)=0,0,1)*AL$62</f>
        <v>0</v>
      </c>
      <c r="AM220" s="450">
        <f>IF(IFERROR(HLOOKUP($B220,$F36:$FS36,1,FALSE),0)=0,0,1)*AM$62</f>
        <v>0</v>
      </c>
      <c r="AN220" s="450">
        <f>IF(IFERROR(HLOOKUP($B220,$F37:$FS37,1,FALSE),0)=0,0,1)*AN$62</f>
        <v>0</v>
      </c>
      <c r="AO220" s="450">
        <f>IF(IFERROR(HLOOKUP($B220,$F38:$FS38,1,FALSE),0)=0,0,1)*AO$62</f>
        <v>0</v>
      </c>
      <c r="AP220" s="450">
        <f>IF(IFERROR(HLOOKUP($B220,$F39:$FS39,1,FALSE),0)=0,0,1)*AP$62</f>
        <v>0</v>
      </c>
      <c r="AQ220" s="450">
        <f>IF(IFERROR(HLOOKUP($B220,$F40:$FS40,1,FALSE),0)=0,0,1)*AQ$62</f>
        <v>0</v>
      </c>
      <c r="AR220" s="450">
        <f>IF(IFERROR(HLOOKUP($B220,$F41:$FS41,1,FALSE),0)=0,0,1)*AR$62</f>
        <v>0</v>
      </c>
      <c r="AS220" s="450">
        <f>IF(IFERROR(HLOOKUP($B220,$F42:$FS42,1,FALSE),0)=0,0,1)*AS$62</f>
        <v>0</v>
      </c>
      <c r="AT220" s="450">
        <f>IF(IFERROR(HLOOKUP($B220,$F43:$FS43,1,FALSE),0)=0,0,1)*AT$62</f>
        <v>0</v>
      </c>
      <c r="AU220" s="450">
        <f>IF(IFERROR(HLOOKUP($B220,$F44:$FS44,1,FALSE),0)=0,0,1)*AU$62</f>
        <v>0</v>
      </c>
      <c r="AV220" s="450">
        <f>IF(IFERROR(HLOOKUP($B220,$F45:$FS45,1,FALSE),0)=0,0,1)*AV$62</f>
        <v>0</v>
      </c>
      <c r="AW220" s="450">
        <f>IF(IFERROR(HLOOKUP($B220,$F46:$FS46,1,FALSE),0)=0,0,1)*AW$62</f>
        <v>0</v>
      </c>
      <c r="AX220" s="450">
        <f>IF(IFERROR(HLOOKUP($B220,$F47:$FS47,1,FALSE),0)=0,0,1)*AX$62</f>
        <v>0</v>
      </c>
      <c r="AY220" s="450">
        <f>IF(IFERROR(HLOOKUP($B220,$F48:$FS48,1,FALSE),0)=0,0,1)*AY$62</f>
        <v>0</v>
      </c>
      <c r="AZ220" s="450">
        <f>IF(IFERROR(HLOOKUP($B220,$F49:$FS49,1,FALSE),0)=0,0,1)*AZ$62</f>
        <v>0</v>
      </c>
      <c r="BA220" s="450">
        <f>IF(IFERROR(HLOOKUP($B220,$F50:$FS50,1,FALSE),0)=0,0,1)*BA$62</f>
        <v>0</v>
      </c>
      <c r="BB220" s="450">
        <f>IF(IFERROR(HLOOKUP($B220,$F51:$FS51,1,FALSE),0)=0,0,1)*BB$62</f>
        <v>0</v>
      </c>
      <c r="BC220" s="450">
        <f>IF(IFERROR(HLOOKUP($B220,$F52:$FS52,1,FALSE),0)=0,0,1)*BC$62</f>
        <v>0</v>
      </c>
      <c r="BD220" s="450">
        <f>IF(IFERROR(HLOOKUP($B220,$F53:$FS53,1,FALSE),0)=0,0,1)*BD$62</f>
        <v>0</v>
      </c>
      <c r="BE220" s="450">
        <f>IF(IFERROR(HLOOKUP($B220,$F54:$FS54,1,FALSE),0)=0,0,1)*BE$62</f>
        <v>0</v>
      </c>
      <c r="BF220" s="450">
        <f>IF(IFERROR(HLOOKUP($B220,$F55:$FS55,1,FALSE),0)=0,0,1)*BF$62</f>
        <v>0</v>
      </c>
      <c r="BG220" s="450">
        <f>IF(IFERROR(HLOOKUP($B220,$F56:$FS56,1,FALSE),0)=0,0,1)*BG$62</f>
        <v>0</v>
      </c>
      <c r="BH220" s="450">
        <f>IF(IFERROR(HLOOKUP($B220,$F57:$FS57,1,FALSE),0)=0,0,1)*BH$62</f>
        <v>0</v>
      </c>
      <c r="BI220" s="450">
        <f>IF(IFERROR(HLOOKUP($B220,$F58:$FS58,1,FALSE),0)=0,0,1)*BI$62</f>
        <v>0</v>
      </c>
    </row>
    <row r="221" spans="1:61" ht="13">
      <c r="A221" s="609">
        <v>17</v>
      </c>
      <c r="B221" s="619" t="s">
        <v>794</v>
      </c>
      <c r="C221">
        <f t="shared" ca="1" si="0"/>
        <v>0.18</v>
      </c>
      <c r="D221">
        <f t="shared" si="1"/>
        <v>1</v>
      </c>
      <c r="E221" s="450">
        <f>IF(IFERROR(HLOOKUP($B221,$F2:$FS2,1,FALSE),0)=0,0,1)*E$62</f>
        <v>0</v>
      </c>
      <c r="F221" s="450">
        <f>IF(IFERROR(HLOOKUP($B221,$F3:$FS3,1,FALSE),0)=0,0,1)*F$62</f>
        <v>0.18</v>
      </c>
      <c r="G221" s="450">
        <f>IF(IFERROR(HLOOKUP($B221,$F4:$FS4,1,FALSE),0)=0,0,1)*G$62</f>
        <v>0</v>
      </c>
      <c r="H221" s="450">
        <f>IF(IFERROR(HLOOKUP($B221,$F5:$FS5,1,FALSE),0)=0,0,1)*H$62</f>
        <v>0</v>
      </c>
      <c r="I221" s="450">
        <f ca="1">IF(IFERROR(HLOOKUP($B221,$F6:$FS6,1,FALSE),0)=0,0,1)*I$62</f>
        <v>0</v>
      </c>
      <c r="J221" s="450">
        <f>IF(IFERROR(HLOOKUP($B221,$F7:$FS7,1,FALSE),0)=0,0,1)*J$62</f>
        <v>0</v>
      </c>
      <c r="K221" s="450">
        <f>IF(IFERROR(HLOOKUP($B221,$F8:$FS8,1,FALSE),0)=0,0,1)*K$62</f>
        <v>0</v>
      </c>
      <c r="L221" s="450">
        <f>IF(IFERROR(HLOOKUP($B221,$F9:$FS9,1,FALSE),0)=0,0,1)*L$62</f>
        <v>0</v>
      </c>
      <c r="M221" s="450">
        <f>IF(IFERROR(HLOOKUP($B221,$F10:$FS10,1,FALSE),0)=0,0,1)*M$62</f>
        <v>0</v>
      </c>
      <c r="N221" s="450">
        <f>IF(IFERROR(HLOOKUP($B221,$F11:$FS11,1,FALSE),0)=0,0,1)*N$62</f>
        <v>0</v>
      </c>
      <c r="O221" s="450">
        <f>IF(IFERROR(HLOOKUP($B221,$F12:$FS12,1,FALSE),0)=0,0,1)*O$62</f>
        <v>0</v>
      </c>
      <c r="P221" s="450">
        <f>IF(IFERROR(HLOOKUP($B221,$F13:$FS13,1,FALSE),0)=0,0,1)*P$62</f>
        <v>0</v>
      </c>
      <c r="Q221" s="450">
        <f>IF(IFERROR(HLOOKUP($B221,$F14:$FS14,1,FALSE),0)=0,0,1)*Q$62</f>
        <v>0</v>
      </c>
      <c r="R221" s="450">
        <f>IF(IFERROR(HLOOKUP($B221,$F15:$FS15,1,FALSE),0)=0,0,1)*R$62</f>
        <v>0</v>
      </c>
      <c r="S221" s="450">
        <f>IF(IFERROR(HLOOKUP($B221,$F16:$FS16,1,FALSE),0)=0,0,1)*S$62</f>
        <v>0</v>
      </c>
      <c r="T221" s="450">
        <f>IF(IFERROR(HLOOKUP($B221,$F17:$FS17,1,FALSE),0)=0,0,1)*T$62</f>
        <v>0</v>
      </c>
      <c r="U221" s="450">
        <f>IF(IFERROR(HLOOKUP($B221,$F18:$FS18,1,FALSE),0)=0,0,1)*U$62</f>
        <v>0</v>
      </c>
      <c r="V221" s="450">
        <f>IF(IFERROR(HLOOKUP($B221,$F19:$FS19,1,FALSE),0)=0,0,1)*V$62</f>
        <v>0</v>
      </c>
      <c r="W221" s="450">
        <f>IF(IFERROR(HLOOKUP($B221,$F20:$FS20,1,FALSE),0)=0,0,1)*W$62</f>
        <v>0</v>
      </c>
      <c r="X221" s="450">
        <f>IF(IFERROR(HLOOKUP($B221,$F21:$FS21,1,FALSE),0)=0,0,1)*X$62</f>
        <v>0</v>
      </c>
      <c r="Y221" s="450">
        <f>IF(IFERROR(HLOOKUP($B221,$F22:$FS22,1,FALSE),0)=0,0,1)*Y$62</f>
        <v>0</v>
      </c>
      <c r="Z221" s="450">
        <f>IF(IFERROR(HLOOKUP($B221,$F23:$FS23,1,FALSE),0)=0,0,1)*Z$62</f>
        <v>0</v>
      </c>
      <c r="AA221" s="450">
        <f>IF(IFERROR(HLOOKUP($B221,$F24:$FS24,1,FALSE),0)=0,0,1)*AA$62</f>
        <v>0</v>
      </c>
      <c r="AB221" s="450">
        <f>IF(IFERROR(HLOOKUP($B221,$F25:$FS25,1,FALSE),0)=0,0,1)*AB$62</f>
        <v>0</v>
      </c>
      <c r="AC221" s="450">
        <f>IF(IFERROR(HLOOKUP($B221,$F26:$FS26,1,FALSE),0)=0,0,1)*AC$62</f>
        <v>0</v>
      </c>
      <c r="AD221" s="450">
        <f>IF(IFERROR(HLOOKUP($B221,$F27:$FS27,1,FALSE),0)=0,0,1)*AD$62</f>
        <v>0</v>
      </c>
      <c r="AE221" s="450">
        <f>IF(IFERROR(HLOOKUP($B221,$F28:$FS28,1,FALSE),0)=0,0,1)*AE$62</f>
        <v>0</v>
      </c>
      <c r="AF221" s="450">
        <f>IF(IFERROR(HLOOKUP($B221,$F29:$FS29,1,FALSE),0)=0,0,1)*AF$62</f>
        <v>0</v>
      </c>
      <c r="AG221" s="450">
        <f>IF(IFERROR(HLOOKUP($B221,$F30:$FS30,1,FALSE),0)=0,0,1)*AG$62</f>
        <v>0</v>
      </c>
      <c r="AH221" s="450">
        <f>IF(IFERROR(HLOOKUP($B221,$F31:$FS31,1,FALSE),0)=0,0,1)*AH$62</f>
        <v>0</v>
      </c>
      <c r="AI221" s="450">
        <f>IF(IFERROR(HLOOKUP($B221,$F32:$FS32,1,FALSE),0)=0,0,1)*AI$62</f>
        <v>0</v>
      </c>
      <c r="AJ221" s="450">
        <f>IF(IFERROR(HLOOKUP($B221,$F33:$FS33,1,FALSE),0)=0,0,1)*AJ$62</f>
        <v>0</v>
      </c>
      <c r="AK221" s="450">
        <f>IF(IFERROR(HLOOKUP($B221,$F34:$FS34,1,FALSE),0)=0,0,1)*AK$62</f>
        <v>0</v>
      </c>
      <c r="AL221" s="450">
        <f>IF(IFERROR(HLOOKUP($B221,$F35:$FS35,1,FALSE),0)=0,0,1)*AL$62</f>
        <v>0</v>
      </c>
      <c r="AM221" s="450">
        <f>IF(IFERROR(HLOOKUP($B221,$F36:$FS36,1,FALSE),0)=0,0,1)*AM$62</f>
        <v>0</v>
      </c>
      <c r="AN221" s="450">
        <f>IF(IFERROR(HLOOKUP($B221,$F37:$FS37,1,FALSE),0)=0,0,1)*AN$62</f>
        <v>0</v>
      </c>
      <c r="AO221" s="450">
        <f>IF(IFERROR(HLOOKUP($B221,$F38:$FS38,1,FALSE),0)=0,0,1)*AO$62</f>
        <v>0</v>
      </c>
      <c r="AP221" s="450">
        <f>IF(IFERROR(HLOOKUP($B221,$F39:$FS39,1,FALSE),0)=0,0,1)*AP$62</f>
        <v>0</v>
      </c>
      <c r="AQ221" s="450">
        <f>IF(IFERROR(HLOOKUP($B221,$F40:$FS40,1,FALSE),0)=0,0,1)*AQ$62</f>
        <v>0</v>
      </c>
      <c r="AR221" s="450">
        <f>IF(IFERROR(HLOOKUP($B221,$F41:$FS41,1,FALSE),0)=0,0,1)*AR$62</f>
        <v>0</v>
      </c>
      <c r="AS221" s="450">
        <f>IF(IFERROR(HLOOKUP($B221,$F42:$FS42,1,FALSE),0)=0,0,1)*AS$62</f>
        <v>0</v>
      </c>
      <c r="AT221" s="450">
        <f>IF(IFERROR(HLOOKUP($B221,$F43:$FS43,1,FALSE),0)=0,0,1)*AT$62</f>
        <v>0</v>
      </c>
      <c r="AU221" s="450">
        <f>IF(IFERROR(HLOOKUP($B221,$F44:$FS44,1,FALSE),0)=0,0,1)*AU$62</f>
        <v>0</v>
      </c>
      <c r="AV221" s="450">
        <f>IF(IFERROR(HLOOKUP($B221,$F45:$FS45,1,FALSE),0)=0,0,1)*AV$62</f>
        <v>0</v>
      </c>
      <c r="AW221" s="450">
        <f>IF(IFERROR(HLOOKUP($B221,$F46:$FS46,1,FALSE),0)=0,0,1)*AW$62</f>
        <v>0</v>
      </c>
      <c r="AX221" s="450">
        <f>IF(IFERROR(HLOOKUP($B221,$F47:$FS47,1,FALSE),0)=0,0,1)*AX$62</f>
        <v>0</v>
      </c>
      <c r="AY221" s="450">
        <f>IF(IFERROR(HLOOKUP($B221,$F48:$FS48,1,FALSE),0)=0,0,1)*AY$62</f>
        <v>0</v>
      </c>
      <c r="AZ221" s="450">
        <f>IF(IFERROR(HLOOKUP($B221,$F49:$FS49,1,FALSE),0)=0,0,1)*AZ$62</f>
        <v>0</v>
      </c>
      <c r="BA221" s="450">
        <f>IF(IFERROR(HLOOKUP($B221,$F50:$FS50,1,FALSE),0)=0,0,1)*BA$62</f>
        <v>0</v>
      </c>
      <c r="BB221" s="450">
        <f>IF(IFERROR(HLOOKUP($B221,$F51:$FS51,1,FALSE),0)=0,0,1)*BB$62</f>
        <v>0</v>
      </c>
      <c r="BC221" s="450">
        <f>IF(IFERROR(HLOOKUP($B221,$F52:$FS52,1,FALSE),0)=0,0,1)*BC$62</f>
        <v>0</v>
      </c>
      <c r="BD221" s="450">
        <f>IF(IFERROR(HLOOKUP($B221,$F53:$FS53,1,FALSE),0)=0,0,1)*BD$62</f>
        <v>0</v>
      </c>
      <c r="BE221" s="450">
        <f>IF(IFERROR(HLOOKUP($B221,$F54:$FS54,1,FALSE),0)=0,0,1)*BE$62</f>
        <v>0</v>
      </c>
      <c r="BF221" s="450">
        <f>IF(IFERROR(HLOOKUP($B221,$F55:$FS55,1,FALSE),0)=0,0,1)*BF$62</f>
        <v>0</v>
      </c>
      <c r="BG221" s="450">
        <f>IF(IFERROR(HLOOKUP($B221,$F56:$FS56,1,FALSE),0)=0,0,1)*BG$62</f>
        <v>0</v>
      </c>
      <c r="BH221" s="450">
        <f>IF(IFERROR(HLOOKUP($B221,$F57:$FS57,1,FALSE),0)=0,0,1)*BH$62</f>
        <v>0</v>
      </c>
      <c r="BI221" s="450">
        <f>IF(IFERROR(HLOOKUP($B221,$F58:$FS58,1,FALSE),0)=0,0,1)*BI$62</f>
        <v>0</v>
      </c>
    </row>
    <row r="222" spans="1:61" ht="13">
      <c r="A222" s="609">
        <v>17</v>
      </c>
      <c r="B222" s="619" t="s">
        <v>795</v>
      </c>
      <c r="C222">
        <f t="shared" ca="1" si="0"/>
        <v>0.18</v>
      </c>
      <c r="D222">
        <f t="shared" si="1"/>
        <v>1</v>
      </c>
      <c r="E222" s="450">
        <f>IF(IFERROR(HLOOKUP($B222,$F2:$FS2,1,FALSE),0)=0,0,1)*E$62</f>
        <v>0</v>
      </c>
      <c r="F222" s="450">
        <f>IF(IFERROR(HLOOKUP($B222,$F3:$FS3,1,FALSE),0)=0,0,1)*F$62</f>
        <v>0.18</v>
      </c>
      <c r="G222" s="450">
        <f>IF(IFERROR(HLOOKUP($B222,$F4:$FS4,1,FALSE),0)=0,0,1)*G$62</f>
        <v>0</v>
      </c>
      <c r="H222" s="450">
        <f>IF(IFERROR(HLOOKUP($B222,$F5:$FS5,1,FALSE),0)=0,0,1)*H$62</f>
        <v>0</v>
      </c>
      <c r="I222" s="450">
        <f ca="1">IF(IFERROR(HLOOKUP($B222,$F6:$FS6,1,FALSE),0)=0,0,1)*I$62</f>
        <v>0</v>
      </c>
      <c r="J222" s="450">
        <f>IF(IFERROR(HLOOKUP($B222,$F7:$FS7,1,FALSE),0)=0,0,1)*J$62</f>
        <v>0</v>
      </c>
      <c r="K222" s="450">
        <f>IF(IFERROR(HLOOKUP($B222,$F8:$FS8,1,FALSE),0)=0,0,1)*K$62</f>
        <v>0</v>
      </c>
      <c r="L222" s="450">
        <f>IF(IFERROR(HLOOKUP($B222,$F9:$FS9,1,FALSE),0)=0,0,1)*L$62</f>
        <v>0</v>
      </c>
      <c r="M222" s="450">
        <f>IF(IFERROR(HLOOKUP($B222,$F10:$FS10,1,FALSE),0)=0,0,1)*M$62</f>
        <v>0</v>
      </c>
      <c r="N222" s="450">
        <f>IF(IFERROR(HLOOKUP($B222,$F11:$FS11,1,FALSE),0)=0,0,1)*N$62</f>
        <v>0</v>
      </c>
      <c r="O222" s="450">
        <f>IF(IFERROR(HLOOKUP($B222,$F12:$FS12,1,FALSE),0)=0,0,1)*O$62</f>
        <v>0</v>
      </c>
      <c r="P222" s="450">
        <f>IF(IFERROR(HLOOKUP($B222,$F13:$FS13,1,FALSE),0)=0,0,1)*P$62</f>
        <v>0</v>
      </c>
      <c r="Q222" s="450">
        <f>IF(IFERROR(HLOOKUP($B222,$F14:$FS14,1,FALSE),0)=0,0,1)*Q$62</f>
        <v>0</v>
      </c>
      <c r="R222" s="450">
        <f>IF(IFERROR(HLOOKUP($B222,$F15:$FS15,1,FALSE),0)=0,0,1)*R$62</f>
        <v>0</v>
      </c>
      <c r="S222" s="450">
        <f>IF(IFERROR(HLOOKUP($B222,$F16:$FS16,1,FALSE),0)=0,0,1)*S$62</f>
        <v>0</v>
      </c>
      <c r="T222" s="450">
        <f>IF(IFERROR(HLOOKUP($B222,$F17:$FS17,1,FALSE),0)=0,0,1)*T$62</f>
        <v>0</v>
      </c>
      <c r="U222" s="450">
        <f>IF(IFERROR(HLOOKUP($B222,$F18:$FS18,1,FALSE),0)=0,0,1)*U$62</f>
        <v>0</v>
      </c>
      <c r="V222" s="450">
        <f>IF(IFERROR(HLOOKUP($B222,$F19:$FS19,1,FALSE),0)=0,0,1)*V$62</f>
        <v>0</v>
      </c>
      <c r="W222" s="450">
        <f>IF(IFERROR(HLOOKUP($B222,$F20:$FS20,1,FALSE),0)=0,0,1)*W$62</f>
        <v>0</v>
      </c>
      <c r="X222" s="450">
        <f>IF(IFERROR(HLOOKUP($B222,$F21:$FS21,1,FALSE),0)=0,0,1)*X$62</f>
        <v>0</v>
      </c>
      <c r="Y222" s="450">
        <f>IF(IFERROR(HLOOKUP($B222,$F22:$FS22,1,FALSE),0)=0,0,1)*Y$62</f>
        <v>0</v>
      </c>
      <c r="Z222" s="450">
        <f>IF(IFERROR(HLOOKUP($B222,$F23:$FS23,1,FALSE),0)=0,0,1)*Z$62</f>
        <v>0</v>
      </c>
      <c r="AA222" s="450">
        <f>IF(IFERROR(HLOOKUP($B222,$F24:$FS24,1,FALSE),0)=0,0,1)*AA$62</f>
        <v>0</v>
      </c>
      <c r="AB222" s="450">
        <f>IF(IFERROR(HLOOKUP($B222,$F25:$FS25,1,FALSE),0)=0,0,1)*AB$62</f>
        <v>0</v>
      </c>
      <c r="AC222" s="450">
        <f>IF(IFERROR(HLOOKUP($B222,$F26:$FS26,1,FALSE),0)=0,0,1)*AC$62</f>
        <v>0</v>
      </c>
      <c r="AD222" s="450">
        <f>IF(IFERROR(HLOOKUP($B222,$F27:$FS27,1,FALSE),0)=0,0,1)*AD$62</f>
        <v>0</v>
      </c>
      <c r="AE222" s="450">
        <f>IF(IFERROR(HLOOKUP($B222,$F28:$FS28,1,FALSE),0)=0,0,1)*AE$62</f>
        <v>0</v>
      </c>
      <c r="AF222" s="450">
        <f>IF(IFERROR(HLOOKUP($B222,$F29:$FS29,1,FALSE),0)=0,0,1)*AF$62</f>
        <v>0</v>
      </c>
      <c r="AG222" s="450">
        <f>IF(IFERROR(HLOOKUP($B222,$F30:$FS30,1,FALSE),0)=0,0,1)*AG$62</f>
        <v>0</v>
      </c>
      <c r="AH222" s="450">
        <f>IF(IFERROR(HLOOKUP($B222,$F31:$FS31,1,FALSE),0)=0,0,1)*AH$62</f>
        <v>0</v>
      </c>
      <c r="AI222" s="450">
        <f>IF(IFERROR(HLOOKUP($B222,$F32:$FS32,1,FALSE),0)=0,0,1)*AI$62</f>
        <v>0</v>
      </c>
      <c r="AJ222" s="450">
        <f>IF(IFERROR(HLOOKUP($B222,$F33:$FS33,1,FALSE),0)=0,0,1)*AJ$62</f>
        <v>0</v>
      </c>
      <c r="AK222" s="450">
        <f>IF(IFERROR(HLOOKUP($B222,$F34:$FS34,1,FALSE),0)=0,0,1)*AK$62</f>
        <v>0</v>
      </c>
      <c r="AL222" s="450">
        <f>IF(IFERROR(HLOOKUP($B222,$F35:$FS35,1,FALSE),0)=0,0,1)*AL$62</f>
        <v>0</v>
      </c>
      <c r="AM222" s="450">
        <f>IF(IFERROR(HLOOKUP($B222,$F36:$FS36,1,FALSE),0)=0,0,1)*AM$62</f>
        <v>0</v>
      </c>
      <c r="AN222" s="450">
        <f>IF(IFERROR(HLOOKUP($B222,$F37:$FS37,1,FALSE),0)=0,0,1)*AN$62</f>
        <v>0</v>
      </c>
      <c r="AO222" s="450">
        <f>IF(IFERROR(HLOOKUP($B222,$F38:$FS38,1,FALSE),0)=0,0,1)*AO$62</f>
        <v>0</v>
      </c>
      <c r="AP222" s="450">
        <f>IF(IFERROR(HLOOKUP($B222,$F39:$FS39,1,FALSE),0)=0,0,1)*AP$62</f>
        <v>0</v>
      </c>
      <c r="AQ222" s="450">
        <f>IF(IFERROR(HLOOKUP($B222,$F40:$FS40,1,FALSE),0)=0,0,1)*AQ$62</f>
        <v>0</v>
      </c>
      <c r="AR222" s="450">
        <f>IF(IFERROR(HLOOKUP($B222,$F41:$FS41,1,FALSE),0)=0,0,1)*AR$62</f>
        <v>0</v>
      </c>
      <c r="AS222" s="450">
        <f>IF(IFERROR(HLOOKUP($B222,$F42:$FS42,1,FALSE),0)=0,0,1)*AS$62</f>
        <v>0</v>
      </c>
      <c r="AT222" s="450">
        <f>IF(IFERROR(HLOOKUP($B222,$F43:$FS43,1,FALSE),0)=0,0,1)*AT$62</f>
        <v>0</v>
      </c>
      <c r="AU222" s="450">
        <f>IF(IFERROR(HLOOKUP($B222,$F44:$FS44,1,FALSE),0)=0,0,1)*AU$62</f>
        <v>0</v>
      </c>
      <c r="AV222" s="450">
        <f>IF(IFERROR(HLOOKUP($B222,$F45:$FS45,1,FALSE),0)=0,0,1)*AV$62</f>
        <v>0</v>
      </c>
      <c r="AW222" s="450">
        <f>IF(IFERROR(HLOOKUP($B222,$F46:$FS46,1,FALSE),0)=0,0,1)*AW$62</f>
        <v>0</v>
      </c>
      <c r="AX222" s="450">
        <f>IF(IFERROR(HLOOKUP($B222,$F47:$FS47,1,FALSE),0)=0,0,1)*AX$62</f>
        <v>0</v>
      </c>
      <c r="AY222" s="450">
        <f>IF(IFERROR(HLOOKUP($B222,$F48:$FS48,1,FALSE),0)=0,0,1)*AY$62</f>
        <v>0</v>
      </c>
      <c r="AZ222" s="450">
        <f>IF(IFERROR(HLOOKUP($B222,$F49:$FS49,1,FALSE),0)=0,0,1)*AZ$62</f>
        <v>0</v>
      </c>
      <c r="BA222" s="450">
        <f>IF(IFERROR(HLOOKUP($B222,$F50:$FS50,1,FALSE),0)=0,0,1)*BA$62</f>
        <v>0</v>
      </c>
      <c r="BB222" s="450">
        <f>IF(IFERROR(HLOOKUP($B222,$F51:$FS51,1,FALSE),0)=0,0,1)*BB$62</f>
        <v>0</v>
      </c>
      <c r="BC222" s="450">
        <f>IF(IFERROR(HLOOKUP($B222,$F52:$FS52,1,FALSE),0)=0,0,1)*BC$62</f>
        <v>0</v>
      </c>
      <c r="BD222" s="450">
        <f>IF(IFERROR(HLOOKUP($B222,$F53:$FS53,1,FALSE),0)=0,0,1)*BD$62</f>
        <v>0</v>
      </c>
      <c r="BE222" s="450">
        <f>IF(IFERROR(HLOOKUP($B222,$F54:$FS54,1,FALSE),0)=0,0,1)*BE$62</f>
        <v>0</v>
      </c>
      <c r="BF222" s="450">
        <f>IF(IFERROR(HLOOKUP($B222,$F55:$FS55,1,FALSE),0)=0,0,1)*BF$62</f>
        <v>0</v>
      </c>
      <c r="BG222" s="450">
        <f>IF(IFERROR(HLOOKUP($B222,$F56:$FS56,1,FALSE),0)=0,0,1)*BG$62</f>
        <v>0</v>
      </c>
      <c r="BH222" s="450">
        <f>IF(IFERROR(HLOOKUP($B222,$F57:$FS57,1,FALSE),0)=0,0,1)*BH$62</f>
        <v>0</v>
      </c>
      <c r="BI222" s="450">
        <f>IF(IFERROR(HLOOKUP($B222,$F58:$FS58,1,FALSE),0)=0,0,1)*BI$62</f>
        <v>0</v>
      </c>
    </row>
    <row r="223" spans="1:61" ht="13">
      <c r="A223" s="609">
        <v>17</v>
      </c>
      <c r="B223" s="619" t="s">
        <v>787</v>
      </c>
      <c r="C223">
        <f t="shared" ca="1" si="0"/>
        <v>0.18</v>
      </c>
      <c r="D223">
        <f t="shared" si="1"/>
        <v>1</v>
      </c>
      <c r="E223" s="450">
        <f>IF(IFERROR(HLOOKUP($B223,$F2:$FS2,1,FALSE),0)=0,0,1)*E$62</f>
        <v>0</v>
      </c>
      <c r="F223" s="450">
        <f>IF(IFERROR(HLOOKUP($B223,$F3:$FS3,1,FALSE),0)=0,0,1)*F$62</f>
        <v>0.18</v>
      </c>
      <c r="G223" s="450">
        <f>IF(IFERROR(HLOOKUP($B223,$F4:$FS4,1,FALSE),0)=0,0,1)*G$62</f>
        <v>0</v>
      </c>
      <c r="H223" s="450">
        <f>IF(IFERROR(HLOOKUP($B223,$F5:$FS5,1,FALSE),0)=0,0,1)*H$62</f>
        <v>0</v>
      </c>
      <c r="I223" s="450">
        <f ca="1">IF(IFERROR(HLOOKUP($B223,$F6:$FS6,1,FALSE),0)=0,0,1)*I$62</f>
        <v>0</v>
      </c>
      <c r="J223" s="450">
        <f>IF(IFERROR(HLOOKUP($B223,$F7:$FS7,1,FALSE),0)=0,0,1)*J$62</f>
        <v>0</v>
      </c>
      <c r="K223" s="450">
        <f>IF(IFERROR(HLOOKUP($B223,$F8:$FS8,1,FALSE),0)=0,0,1)*K$62</f>
        <v>0</v>
      </c>
      <c r="L223" s="450">
        <f>IF(IFERROR(HLOOKUP($B223,$F9:$FS9,1,FALSE),0)=0,0,1)*L$62</f>
        <v>0</v>
      </c>
      <c r="M223" s="450">
        <f>IF(IFERROR(HLOOKUP($B223,$F10:$FS10,1,FALSE),0)=0,0,1)*M$62</f>
        <v>0</v>
      </c>
      <c r="N223" s="450">
        <f>IF(IFERROR(HLOOKUP($B223,$F11:$FS11,1,FALSE),0)=0,0,1)*N$62</f>
        <v>0</v>
      </c>
      <c r="O223" s="450">
        <f>IF(IFERROR(HLOOKUP($B223,$F12:$FS12,1,FALSE),0)=0,0,1)*O$62</f>
        <v>0</v>
      </c>
      <c r="P223" s="450">
        <f>IF(IFERROR(HLOOKUP($B223,$F13:$FS13,1,FALSE),0)=0,0,1)*P$62</f>
        <v>0</v>
      </c>
      <c r="Q223" s="450">
        <f>IF(IFERROR(HLOOKUP($B223,$F14:$FS14,1,FALSE),0)=0,0,1)*Q$62</f>
        <v>0</v>
      </c>
      <c r="R223" s="450">
        <f>IF(IFERROR(HLOOKUP($B223,$F15:$FS15,1,FALSE),0)=0,0,1)*R$62</f>
        <v>0</v>
      </c>
      <c r="S223" s="450">
        <f>IF(IFERROR(HLOOKUP($B223,$F16:$FS16,1,FALSE),0)=0,0,1)*S$62</f>
        <v>0</v>
      </c>
      <c r="T223" s="450">
        <f>IF(IFERROR(HLOOKUP($B223,$F17:$FS17,1,FALSE),0)=0,0,1)*T$62</f>
        <v>0</v>
      </c>
      <c r="U223" s="450">
        <f>IF(IFERROR(HLOOKUP($B223,$F18:$FS18,1,FALSE),0)=0,0,1)*U$62</f>
        <v>0</v>
      </c>
      <c r="V223" s="450">
        <f>IF(IFERROR(HLOOKUP($B223,$F19:$FS19,1,FALSE),0)=0,0,1)*V$62</f>
        <v>0</v>
      </c>
      <c r="W223" s="450">
        <f>IF(IFERROR(HLOOKUP($B223,$F20:$FS20,1,FALSE),0)=0,0,1)*W$62</f>
        <v>0</v>
      </c>
      <c r="X223" s="450">
        <f>IF(IFERROR(HLOOKUP($B223,$F21:$FS21,1,FALSE),0)=0,0,1)*X$62</f>
        <v>0</v>
      </c>
      <c r="Y223" s="450">
        <f>IF(IFERROR(HLOOKUP($B223,$F22:$FS22,1,FALSE),0)=0,0,1)*Y$62</f>
        <v>0</v>
      </c>
      <c r="Z223" s="450">
        <f>IF(IFERROR(HLOOKUP($B223,$F23:$FS23,1,FALSE),0)=0,0,1)*Z$62</f>
        <v>0</v>
      </c>
      <c r="AA223" s="450">
        <f>IF(IFERROR(HLOOKUP($B223,$F24:$FS24,1,FALSE),0)=0,0,1)*AA$62</f>
        <v>0</v>
      </c>
      <c r="AB223" s="450">
        <f>IF(IFERROR(HLOOKUP($B223,$F25:$FS25,1,FALSE),0)=0,0,1)*AB$62</f>
        <v>0</v>
      </c>
      <c r="AC223" s="450">
        <f>IF(IFERROR(HLOOKUP($B223,$F26:$FS26,1,FALSE),0)=0,0,1)*AC$62</f>
        <v>0</v>
      </c>
      <c r="AD223" s="450">
        <f>IF(IFERROR(HLOOKUP($B223,$F27:$FS27,1,FALSE),0)=0,0,1)*AD$62</f>
        <v>0</v>
      </c>
      <c r="AE223" s="450">
        <f>IF(IFERROR(HLOOKUP($B223,$F28:$FS28,1,FALSE),0)=0,0,1)*AE$62</f>
        <v>0</v>
      </c>
      <c r="AF223" s="450">
        <f>IF(IFERROR(HLOOKUP($B223,$F29:$FS29,1,FALSE),0)=0,0,1)*AF$62</f>
        <v>0</v>
      </c>
      <c r="AG223" s="450">
        <f>IF(IFERROR(HLOOKUP($B223,$F30:$FS30,1,FALSE),0)=0,0,1)*AG$62</f>
        <v>0</v>
      </c>
      <c r="AH223" s="450">
        <f>IF(IFERROR(HLOOKUP($B223,$F31:$FS31,1,FALSE),0)=0,0,1)*AH$62</f>
        <v>0</v>
      </c>
      <c r="AI223" s="450">
        <f>IF(IFERROR(HLOOKUP($B223,$F32:$FS32,1,FALSE),0)=0,0,1)*AI$62</f>
        <v>0</v>
      </c>
      <c r="AJ223" s="450">
        <f>IF(IFERROR(HLOOKUP($B223,$F33:$FS33,1,FALSE),0)=0,0,1)*AJ$62</f>
        <v>0</v>
      </c>
      <c r="AK223" s="450">
        <f>IF(IFERROR(HLOOKUP($B223,$F34:$FS34,1,FALSE),0)=0,0,1)*AK$62</f>
        <v>0</v>
      </c>
      <c r="AL223" s="450">
        <f>IF(IFERROR(HLOOKUP($B223,$F35:$FS35,1,FALSE),0)=0,0,1)*AL$62</f>
        <v>0</v>
      </c>
      <c r="AM223" s="450">
        <f>IF(IFERROR(HLOOKUP($B223,$F36:$FS36,1,FALSE),0)=0,0,1)*AM$62</f>
        <v>0</v>
      </c>
      <c r="AN223" s="450">
        <f>IF(IFERROR(HLOOKUP($B223,$F37:$FS37,1,FALSE),0)=0,0,1)*AN$62</f>
        <v>0</v>
      </c>
      <c r="AO223" s="450">
        <f>IF(IFERROR(HLOOKUP($B223,$F38:$FS38,1,FALSE),0)=0,0,1)*AO$62</f>
        <v>0</v>
      </c>
      <c r="AP223" s="450">
        <f>IF(IFERROR(HLOOKUP($B223,$F39:$FS39,1,FALSE),0)=0,0,1)*AP$62</f>
        <v>0</v>
      </c>
      <c r="AQ223" s="450">
        <f>IF(IFERROR(HLOOKUP($B223,$F40:$FS40,1,FALSE),0)=0,0,1)*AQ$62</f>
        <v>0</v>
      </c>
      <c r="AR223" s="450">
        <f>IF(IFERROR(HLOOKUP($B223,$F41:$FS41,1,FALSE),0)=0,0,1)*AR$62</f>
        <v>0</v>
      </c>
      <c r="AS223" s="450">
        <f>IF(IFERROR(HLOOKUP($B223,$F42:$FS42,1,FALSE),0)=0,0,1)*AS$62</f>
        <v>0</v>
      </c>
      <c r="AT223" s="450">
        <f>IF(IFERROR(HLOOKUP($B223,$F43:$FS43,1,FALSE),0)=0,0,1)*AT$62</f>
        <v>0</v>
      </c>
      <c r="AU223" s="450">
        <f>IF(IFERROR(HLOOKUP($B223,$F44:$FS44,1,FALSE),0)=0,0,1)*AU$62</f>
        <v>0</v>
      </c>
      <c r="AV223" s="450">
        <f>IF(IFERROR(HLOOKUP($B223,$F45:$FS45,1,FALSE),0)=0,0,1)*AV$62</f>
        <v>0</v>
      </c>
      <c r="AW223" s="450">
        <f>IF(IFERROR(HLOOKUP($B223,$F46:$FS46,1,FALSE),0)=0,0,1)*AW$62</f>
        <v>0</v>
      </c>
      <c r="AX223" s="450">
        <f>IF(IFERROR(HLOOKUP($B223,$F47:$FS47,1,FALSE),0)=0,0,1)*AX$62</f>
        <v>0</v>
      </c>
      <c r="AY223" s="450">
        <f>IF(IFERROR(HLOOKUP($B223,$F48:$FS48,1,FALSE),0)=0,0,1)*AY$62</f>
        <v>0</v>
      </c>
      <c r="AZ223" s="450">
        <f>IF(IFERROR(HLOOKUP($B223,$F49:$FS49,1,FALSE),0)=0,0,1)*AZ$62</f>
        <v>0</v>
      </c>
      <c r="BA223" s="450">
        <f>IF(IFERROR(HLOOKUP($B223,$F50:$FS50,1,FALSE),0)=0,0,1)*BA$62</f>
        <v>0</v>
      </c>
      <c r="BB223" s="450">
        <f>IF(IFERROR(HLOOKUP($B223,$F51:$FS51,1,FALSE),0)=0,0,1)*BB$62</f>
        <v>0</v>
      </c>
      <c r="BC223" s="450">
        <f>IF(IFERROR(HLOOKUP($B223,$F52:$FS52,1,FALSE),0)=0,0,1)*BC$62</f>
        <v>0</v>
      </c>
      <c r="BD223" s="450">
        <f>IF(IFERROR(HLOOKUP($B223,$F53:$FS53,1,FALSE),0)=0,0,1)*BD$62</f>
        <v>0</v>
      </c>
      <c r="BE223" s="450">
        <f>IF(IFERROR(HLOOKUP($B223,$F54:$FS54,1,FALSE),0)=0,0,1)*BE$62</f>
        <v>0</v>
      </c>
      <c r="BF223" s="450">
        <f>IF(IFERROR(HLOOKUP($B223,$F55:$FS55,1,FALSE),0)=0,0,1)*BF$62</f>
        <v>0</v>
      </c>
      <c r="BG223" s="450">
        <f>IF(IFERROR(HLOOKUP($B223,$F56:$FS56,1,FALSE),0)=0,0,1)*BG$62</f>
        <v>0</v>
      </c>
      <c r="BH223" s="450">
        <f>IF(IFERROR(HLOOKUP($B223,$F57:$FS57,1,FALSE),0)=0,0,1)*BH$62</f>
        <v>0</v>
      </c>
      <c r="BI223" s="450">
        <f>IF(IFERROR(HLOOKUP($B223,$F58:$FS58,1,FALSE),0)=0,0,1)*BI$62</f>
        <v>0</v>
      </c>
    </row>
    <row r="224" spans="1:61" ht="13">
      <c r="A224" s="609">
        <v>17</v>
      </c>
      <c r="B224" s="619" t="s">
        <v>796</v>
      </c>
      <c r="C224">
        <f t="shared" ca="1" si="0"/>
        <v>0.18</v>
      </c>
      <c r="D224">
        <f t="shared" si="1"/>
        <v>1</v>
      </c>
      <c r="E224" s="450">
        <f>IF(IFERROR(HLOOKUP($B224,$F2:$FS2,1,FALSE),0)=0,0,1)*E$62</f>
        <v>0</v>
      </c>
      <c r="F224" s="450">
        <f>IF(IFERROR(HLOOKUP($B224,$F3:$FS3,1,FALSE),0)=0,0,1)*F$62</f>
        <v>0.18</v>
      </c>
      <c r="G224" s="450">
        <f>IF(IFERROR(HLOOKUP($B224,$F4:$FS4,1,FALSE),0)=0,0,1)*G$62</f>
        <v>0</v>
      </c>
      <c r="H224" s="450">
        <f>IF(IFERROR(HLOOKUP($B224,$F5:$FS5,1,FALSE),0)=0,0,1)*H$62</f>
        <v>0</v>
      </c>
      <c r="I224" s="450">
        <f ca="1">IF(IFERROR(HLOOKUP($B224,$F6:$FS6,1,FALSE),0)=0,0,1)*I$62</f>
        <v>0</v>
      </c>
      <c r="J224" s="450">
        <f>IF(IFERROR(HLOOKUP($B224,$F7:$FS7,1,FALSE),0)=0,0,1)*J$62</f>
        <v>0</v>
      </c>
      <c r="K224" s="450">
        <f>IF(IFERROR(HLOOKUP($B224,$F8:$FS8,1,FALSE),0)=0,0,1)*K$62</f>
        <v>0</v>
      </c>
      <c r="L224" s="450">
        <f>IF(IFERROR(HLOOKUP($B224,$F9:$FS9,1,FALSE),0)=0,0,1)*L$62</f>
        <v>0</v>
      </c>
      <c r="M224" s="450">
        <f>IF(IFERROR(HLOOKUP($B224,$F10:$FS10,1,FALSE),0)=0,0,1)*M$62</f>
        <v>0</v>
      </c>
      <c r="N224" s="450">
        <f>IF(IFERROR(HLOOKUP($B224,$F11:$FS11,1,FALSE),0)=0,0,1)*N$62</f>
        <v>0</v>
      </c>
      <c r="O224" s="450">
        <f>IF(IFERROR(HLOOKUP($B224,$F12:$FS12,1,FALSE),0)=0,0,1)*O$62</f>
        <v>0</v>
      </c>
      <c r="P224" s="450">
        <f>IF(IFERROR(HLOOKUP($B224,$F13:$FS13,1,FALSE),0)=0,0,1)*P$62</f>
        <v>0</v>
      </c>
      <c r="Q224" s="450">
        <f>IF(IFERROR(HLOOKUP($B224,$F14:$FS14,1,FALSE),0)=0,0,1)*Q$62</f>
        <v>0</v>
      </c>
      <c r="R224" s="450">
        <f>IF(IFERROR(HLOOKUP($B224,$F15:$FS15,1,FALSE),0)=0,0,1)*R$62</f>
        <v>0</v>
      </c>
      <c r="S224" s="450">
        <f>IF(IFERROR(HLOOKUP($B224,$F16:$FS16,1,FALSE),0)=0,0,1)*S$62</f>
        <v>0</v>
      </c>
      <c r="T224" s="450">
        <f>IF(IFERROR(HLOOKUP($B224,$F17:$FS17,1,FALSE),0)=0,0,1)*T$62</f>
        <v>0</v>
      </c>
      <c r="U224" s="450">
        <f>IF(IFERROR(HLOOKUP($B224,$F18:$FS18,1,FALSE),0)=0,0,1)*U$62</f>
        <v>0</v>
      </c>
      <c r="V224" s="450">
        <f>IF(IFERROR(HLOOKUP($B224,$F19:$FS19,1,FALSE),0)=0,0,1)*V$62</f>
        <v>0</v>
      </c>
      <c r="W224" s="450">
        <f>IF(IFERROR(HLOOKUP($B224,$F20:$FS20,1,FALSE),0)=0,0,1)*W$62</f>
        <v>0</v>
      </c>
      <c r="X224" s="450">
        <f>IF(IFERROR(HLOOKUP($B224,$F21:$FS21,1,FALSE),0)=0,0,1)*X$62</f>
        <v>0</v>
      </c>
      <c r="Y224" s="450">
        <f>IF(IFERROR(HLOOKUP($B224,$F22:$FS22,1,FALSE),0)=0,0,1)*Y$62</f>
        <v>0</v>
      </c>
      <c r="Z224" s="450">
        <f>IF(IFERROR(HLOOKUP($B224,$F23:$FS23,1,FALSE),0)=0,0,1)*Z$62</f>
        <v>0</v>
      </c>
      <c r="AA224" s="450">
        <f>IF(IFERROR(HLOOKUP($B224,$F24:$FS24,1,FALSE),0)=0,0,1)*AA$62</f>
        <v>0</v>
      </c>
      <c r="AB224" s="450">
        <f>IF(IFERROR(HLOOKUP($B224,$F25:$FS25,1,FALSE),0)=0,0,1)*AB$62</f>
        <v>0</v>
      </c>
      <c r="AC224" s="450">
        <f>IF(IFERROR(HLOOKUP($B224,$F26:$FS26,1,FALSE),0)=0,0,1)*AC$62</f>
        <v>0</v>
      </c>
      <c r="AD224" s="450">
        <f>IF(IFERROR(HLOOKUP($B224,$F27:$FS27,1,FALSE),0)=0,0,1)*AD$62</f>
        <v>0</v>
      </c>
      <c r="AE224" s="450">
        <f>IF(IFERROR(HLOOKUP($B224,$F28:$FS28,1,FALSE),0)=0,0,1)*AE$62</f>
        <v>0</v>
      </c>
      <c r="AF224" s="450">
        <f>IF(IFERROR(HLOOKUP($B224,$F29:$FS29,1,FALSE),0)=0,0,1)*AF$62</f>
        <v>0</v>
      </c>
      <c r="AG224" s="450">
        <f>IF(IFERROR(HLOOKUP($B224,$F30:$FS30,1,FALSE),0)=0,0,1)*AG$62</f>
        <v>0</v>
      </c>
      <c r="AH224" s="450">
        <f>IF(IFERROR(HLOOKUP($B224,$F31:$FS31,1,FALSE),0)=0,0,1)*AH$62</f>
        <v>0</v>
      </c>
      <c r="AI224" s="450">
        <f>IF(IFERROR(HLOOKUP($B224,$F32:$FS32,1,FALSE),0)=0,0,1)*AI$62</f>
        <v>0</v>
      </c>
      <c r="AJ224" s="450">
        <f>IF(IFERROR(HLOOKUP($B224,$F33:$FS33,1,FALSE),0)=0,0,1)*AJ$62</f>
        <v>0</v>
      </c>
      <c r="AK224" s="450">
        <f>IF(IFERROR(HLOOKUP($B224,$F34:$FS34,1,FALSE),0)=0,0,1)*AK$62</f>
        <v>0</v>
      </c>
      <c r="AL224" s="450">
        <f>IF(IFERROR(HLOOKUP($B224,$F35:$FS35,1,FALSE),0)=0,0,1)*AL$62</f>
        <v>0</v>
      </c>
      <c r="AM224" s="450">
        <f>IF(IFERROR(HLOOKUP($B224,$F36:$FS36,1,FALSE),0)=0,0,1)*AM$62</f>
        <v>0</v>
      </c>
      <c r="AN224" s="450">
        <f>IF(IFERROR(HLOOKUP($B224,$F37:$FS37,1,FALSE),0)=0,0,1)*AN$62</f>
        <v>0</v>
      </c>
      <c r="AO224" s="450">
        <f>IF(IFERROR(HLOOKUP($B224,$F38:$FS38,1,FALSE),0)=0,0,1)*AO$62</f>
        <v>0</v>
      </c>
      <c r="AP224" s="450">
        <f>IF(IFERROR(HLOOKUP($B224,$F39:$FS39,1,FALSE),0)=0,0,1)*AP$62</f>
        <v>0</v>
      </c>
      <c r="AQ224" s="450">
        <f>IF(IFERROR(HLOOKUP($B224,$F40:$FS40,1,FALSE),0)=0,0,1)*AQ$62</f>
        <v>0</v>
      </c>
      <c r="AR224" s="450">
        <f>IF(IFERROR(HLOOKUP($B224,$F41:$FS41,1,FALSE),0)=0,0,1)*AR$62</f>
        <v>0</v>
      </c>
      <c r="AS224" s="450">
        <f>IF(IFERROR(HLOOKUP($B224,$F42:$FS42,1,FALSE),0)=0,0,1)*AS$62</f>
        <v>0</v>
      </c>
      <c r="AT224" s="450">
        <f>IF(IFERROR(HLOOKUP($B224,$F43:$FS43,1,FALSE),0)=0,0,1)*AT$62</f>
        <v>0</v>
      </c>
      <c r="AU224" s="450">
        <f>IF(IFERROR(HLOOKUP($B224,$F44:$FS44,1,FALSE),0)=0,0,1)*AU$62</f>
        <v>0</v>
      </c>
      <c r="AV224" s="450">
        <f>IF(IFERROR(HLOOKUP($B224,$F45:$FS45,1,FALSE),0)=0,0,1)*AV$62</f>
        <v>0</v>
      </c>
      <c r="AW224" s="450">
        <f>IF(IFERROR(HLOOKUP($B224,$F46:$FS46,1,FALSE),0)=0,0,1)*AW$62</f>
        <v>0</v>
      </c>
      <c r="AX224" s="450">
        <f>IF(IFERROR(HLOOKUP($B224,$F47:$FS47,1,FALSE),0)=0,0,1)*AX$62</f>
        <v>0</v>
      </c>
      <c r="AY224" s="450">
        <f>IF(IFERROR(HLOOKUP($B224,$F48:$FS48,1,FALSE),0)=0,0,1)*AY$62</f>
        <v>0</v>
      </c>
      <c r="AZ224" s="450">
        <f>IF(IFERROR(HLOOKUP($B224,$F49:$FS49,1,FALSE),0)=0,0,1)*AZ$62</f>
        <v>0</v>
      </c>
      <c r="BA224" s="450">
        <f>IF(IFERROR(HLOOKUP($B224,$F50:$FS50,1,FALSE),0)=0,0,1)*BA$62</f>
        <v>0</v>
      </c>
      <c r="BB224" s="450">
        <f>IF(IFERROR(HLOOKUP($B224,$F51:$FS51,1,FALSE),0)=0,0,1)*BB$62</f>
        <v>0</v>
      </c>
      <c r="BC224" s="450">
        <f>IF(IFERROR(HLOOKUP($B224,$F52:$FS52,1,FALSE),0)=0,0,1)*BC$62</f>
        <v>0</v>
      </c>
      <c r="BD224" s="450">
        <f>IF(IFERROR(HLOOKUP($B224,$F53:$FS53,1,FALSE),0)=0,0,1)*BD$62</f>
        <v>0</v>
      </c>
      <c r="BE224" s="450">
        <f>IF(IFERROR(HLOOKUP($B224,$F54:$FS54,1,FALSE),0)=0,0,1)*BE$62</f>
        <v>0</v>
      </c>
      <c r="BF224" s="450">
        <f>IF(IFERROR(HLOOKUP($B224,$F55:$FS55,1,FALSE),0)=0,0,1)*BF$62</f>
        <v>0</v>
      </c>
      <c r="BG224" s="450">
        <f>IF(IFERROR(HLOOKUP($B224,$F56:$FS56,1,FALSE),0)=0,0,1)*BG$62</f>
        <v>0</v>
      </c>
      <c r="BH224" s="450">
        <f>IF(IFERROR(HLOOKUP($B224,$F57:$FS57,1,FALSE),0)=0,0,1)*BH$62</f>
        <v>0</v>
      </c>
      <c r="BI224" s="450">
        <f>IF(IFERROR(HLOOKUP($B224,$F58:$FS58,1,FALSE),0)=0,0,1)*BI$62</f>
        <v>0</v>
      </c>
    </row>
    <row r="225" spans="1:63" ht="13">
      <c r="A225" s="609">
        <v>17</v>
      </c>
      <c r="B225" s="619" t="s">
        <v>797</v>
      </c>
      <c r="C225">
        <f t="shared" ca="1" si="0"/>
        <v>0.18</v>
      </c>
      <c r="D225">
        <f t="shared" si="1"/>
        <v>1</v>
      </c>
      <c r="E225" s="450">
        <f>IF(IFERROR(HLOOKUP($B225,$F2:$FS2,1,FALSE),0)=0,0,1)*E$62</f>
        <v>0</v>
      </c>
      <c r="F225" s="450">
        <f>IF(IFERROR(HLOOKUP($B225,$F3:$FS3,1,FALSE),0)=0,0,1)*F$62</f>
        <v>0.18</v>
      </c>
      <c r="G225" s="450">
        <f>IF(IFERROR(HLOOKUP($B225,$F4:$FS4,1,FALSE),0)=0,0,1)*G$62</f>
        <v>0</v>
      </c>
      <c r="H225" s="450">
        <f>IF(IFERROR(HLOOKUP($B225,$F5:$FS5,1,FALSE),0)=0,0,1)*H$62</f>
        <v>0</v>
      </c>
      <c r="I225" s="450">
        <f ca="1">IF(IFERROR(HLOOKUP($B225,$F6:$FS6,1,FALSE),0)=0,0,1)*I$62</f>
        <v>0</v>
      </c>
      <c r="J225" s="450">
        <f>IF(IFERROR(HLOOKUP($B225,$F7:$FS7,1,FALSE),0)=0,0,1)*J$62</f>
        <v>0</v>
      </c>
      <c r="K225" s="450">
        <f>IF(IFERROR(HLOOKUP($B225,$F8:$FS8,1,FALSE),0)=0,0,1)*K$62</f>
        <v>0</v>
      </c>
      <c r="L225" s="450">
        <f>IF(IFERROR(HLOOKUP($B225,$F9:$FS9,1,FALSE),0)=0,0,1)*L$62</f>
        <v>0</v>
      </c>
      <c r="M225" s="450">
        <f>IF(IFERROR(HLOOKUP($B225,$F10:$FS10,1,FALSE),0)=0,0,1)*M$62</f>
        <v>0</v>
      </c>
      <c r="N225" s="450">
        <f>IF(IFERROR(HLOOKUP($B225,$F11:$FS11,1,FALSE),0)=0,0,1)*N$62</f>
        <v>0</v>
      </c>
      <c r="O225" s="450">
        <f>IF(IFERROR(HLOOKUP($B225,$F12:$FS12,1,FALSE),0)=0,0,1)*O$62</f>
        <v>0</v>
      </c>
      <c r="P225" s="450">
        <f>IF(IFERROR(HLOOKUP($B225,$F13:$FS13,1,FALSE),0)=0,0,1)*P$62</f>
        <v>0</v>
      </c>
      <c r="Q225" s="450">
        <f>IF(IFERROR(HLOOKUP($B225,$F14:$FS14,1,FALSE),0)=0,0,1)*Q$62</f>
        <v>0</v>
      </c>
      <c r="R225" s="450">
        <f>IF(IFERROR(HLOOKUP($B225,$F15:$FS15,1,FALSE),0)=0,0,1)*R$62</f>
        <v>0</v>
      </c>
      <c r="S225" s="450">
        <f>IF(IFERROR(HLOOKUP($B225,$F16:$FS16,1,FALSE),0)=0,0,1)*S$62</f>
        <v>0</v>
      </c>
      <c r="T225" s="450">
        <f>IF(IFERROR(HLOOKUP($B225,$F17:$FS17,1,FALSE),0)=0,0,1)*T$62</f>
        <v>0</v>
      </c>
      <c r="U225" s="450">
        <f>IF(IFERROR(HLOOKUP($B225,$F18:$FS18,1,FALSE),0)=0,0,1)*U$62</f>
        <v>0</v>
      </c>
      <c r="V225" s="450">
        <f>IF(IFERROR(HLOOKUP($B225,$F19:$FS19,1,FALSE),0)=0,0,1)*V$62</f>
        <v>0</v>
      </c>
      <c r="W225" s="450">
        <f>IF(IFERROR(HLOOKUP($B225,$F20:$FS20,1,FALSE),0)=0,0,1)*W$62</f>
        <v>0</v>
      </c>
      <c r="X225" s="450">
        <f>IF(IFERROR(HLOOKUP($B225,$F21:$FS21,1,FALSE),0)=0,0,1)*X$62</f>
        <v>0</v>
      </c>
      <c r="Y225" s="450">
        <f>IF(IFERROR(HLOOKUP($B225,$F22:$FS22,1,FALSE),0)=0,0,1)*Y$62</f>
        <v>0</v>
      </c>
      <c r="Z225" s="450">
        <f>IF(IFERROR(HLOOKUP($B225,$F23:$FS23,1,FALSE),0)=0,0,1)*Z$62</f>
        <v>0</v>
      </c>
      <c r="AA225" s="450">
        <f>IF(IFERROR(HLOOKUP($B225,$F24:$FS24,1,FALSE),0)=0,0,1)*AA$62</f>
        <v>0</v>
      </c>
      <c r="AB225" s="450">
        <f>IF(IFERROR(HLOOKUP($B225,$F25:$FS25,1,FALSE),0)=0,0,1)*AB$62</f>
        <v>0</v>
      </c>
      <c r="AC225" s="450">
        <f>IF(IFERROR(HLOOKUP($B225,$F26:$FS26,1,FALSE),0)=0,0,1)*AC$62</f>
        <v>0</v>
      </c>
      <c r="AD225" s="450">
        <f>IF(IFERROR(HLOOKUP($B225,$F27:$FS27,1,FALSE),0)=0,0,1)*AD$62</f>
        <v>0</v>
      </c>
      <c r="AE225" s="450">
        <f>IF(IFERROR(HLOOKUP($B225,$F28:$FS28,1,FALSE),0)=0,0,1)*AE$62</f>
        <v>0</v>
      </c>
      <c r="AF225" s="450">
        <f>IF(IFERROR(HLOOKUP($B225,$F29:$FS29,1,FALSE),0)=0,0,1)*AF$62</f>
        <v>0</v>
      </c>
      <c r="AG225" s="450">
        <f>IF(IFERROR(HLOOKUP($B225,$F30:$FS30,1,FALSE),0)=0,0,1)*AG$62</f>
        <v>0</v>
      </c>
      <c r="AH225" s="450">
        <f>IF(IFERROR(HLOOKUP($B225,$F31:$FS31,1,FALSE),0)=0,0,1)*AH$62</f>
        <v>0</v>
      </c>
      <c r="AI225" s="450">
        <f>IF(IFERROR(HLOOKUP($B225,$F32:$FS32,1,FALSE),0)=0,0,1)*AI$62</f>
        <v>0</v>
      </c>
      <c r="AJ225" s="450">
        <f>IF(IFERROR(HLOOKUP($B225,$F33:$FS33,1,FALSE),0)=0,0,1)*AJ$62</f>
        <v>0</v>
      </c>
      <c r="AK225" s="450">
        <f>IF(IFERROR(HLOOKUP($B225,$F34:$FS34,1,FALSE),0)=0,0,1)*AK$62</f>
        <v>0</v>
      </c>
      <c r="AL225" s="450">
        <f>IF(IFERROR(HLOOKUP($B225,$F35:$FS35,1,FALSE),0)=0,0,1)*AL$62</f>
        <v>0</v>
      </c>
      <c r="AM225" s="450">
        <f>IF(IFERROR(HLOOKUP($B225,$F36:$FS36,1,FALSE),0)=0,0,1)*AM$62</f>
        <v>0</v>
      </c>
      <c r="AN225" s="450">
        <f>IF(IFERROR(HLOOKUP($B225,$F37:$FS37,1,FALSE),0)=0,0,1)*AN$62</f>
        <v>0</v>
      </c>
      <c r="AO225" s="450">
        <f>IF(IFERROR(HLOOKUP($B225,$F38:$FS38,1,FALSE),0)=0,0,1)*AO$62</f>
        <v>0</v>
      </c>
      <c r="AP225" s="450">
        <f>IF(IFERROR(HLOOKUP($B225,$F39:$FS39,1,FALSE),0)=0,0,1)*AP$62</f>
        <v>0</v>
      </c>
      <c r="AQ225" s="450">
        <f>IF(IFERROR(HLOOKUP($B225,$F40:$FS40,1,FALSE),0)=0,0,1)*AQ$62</f>
        <v>0</v>
      </c>
      <c r="AR225" s="450">
        <f>IF(IFERROR(HLOOKUP($B225,$F41:$FS41,1,FALSE),0)=0,0,1)*AR$62</f>
        <v>0</v>
      </c>
      <c r="AS225" s="450">
        <f>IF(IFERROR(HLOOKUP($B225,$F42:$FS42,1,FALSE),0)=0,0,1)*AS$62</f>
        <v>0</v>
      </c>
      <c r="AT225" s="450">
        <f>IF(IFERROR(HLOOKUP($B225,$F43:$FS43,1,FALSE),0)=0,0,1)*AT$62</f>
        <v>0</v>
      </c>
      <c r="AU225" s="450">
        <f>IF(IFERROR(HLOOKUP($B225,$F44:$FS44,1,FALSE),0)=0,0,1)*AU$62</f>
        <v>0</v>
      </c>
      <c r="AV225" s="450">
        <f>IF(IFERROR(HLOOKUP($B225,$F45:$FS45,1,FALSE),0)=0,0,1)*AV$62</f>
        <v>0</v>
      </c>
      <c r="AW225" s="450">
        <f>IF(IFERROR(HLOOKUP($B225,$F46:$FS46,1,FALSE),0)=0,0,1)*AW$62</f>
        <v>0</v>
      </c>
      <c r="AX225" s="450">
        <f>IF(IFERROR(HLOOKUP($B225,$F47:$FS47,1,FALSE),0)=0,0,1)*AX$62</f>
        <v>0</v>
      </c>
      <c r="AY225" s="450">
        <f>IF(IFERROR(HLOOKUP($B225,$F48:$FS48,1,FALSE),0)=0,0,1)*AY$62</f>
        <v>0</v>
      </c>
      <c r="AZ225" s="450">
        <f>IF(IFERROR(HLOOKUP($B225,$F49:$FS49,1,FALSE),0)=0,0,1)*AZ$62</f>
        <v>0</v>
      </c>
      <c r="BA225" s="450">
        <f>IF(IFERROR(HLOOKUP($B225,$F50:$FS50,1,FALSE),0)=0,0,1)*BA$62</f>
        <v>0</v>
      </c>
      <c r="BB225" s="450">
        <f>IF(IFERROR(HLOOKUP($B225,$F51:$FS51,1,FALSE),0)=0,0,1)*BB$62</f>
        <v>0</v>
      </c>
      <c r="BC225" s="450">
        <f>IF(IFERROR(HLOOKUP($B225,$F52:$FS52,1,FALSE),0)=0,0,1)*BC$62</f>
        <v>0</v>
      </c>
      <c r="BD225" s="450">
        <f>IF(IFERROR(HLOOKUP($B225,$F53:$FS53,1,FALSE),0)=0,0,1)*BD$62</f>
        <v>0</v>
      </c>
      <c r="BE225" s="450">
        <f>IF(IFERROR(HLOOKUP($B225,$F54:$FS54,1,FALSE),0)=0,0,1)*BE$62</f>
        <v>0</v>
      </c>
      <c r="BF225" s="450">
        <f>IF(IFERROR(HLOOKUP($B225,$F55:$FS55,1,FALSE),0)=0,0,1)*BF$62</f>
        <v>0</v>
      </c>
      <c r="BG225" s="450">
        <f>IF(IFERROR(HLOOKUP($B225,$F56:$FS56,1,FALSE),0)=0,0,1)*BG$62</f>
        <v>0</v>
      </c>
      <c r="BH225" s="450">
        <f>IF(IFERROR(HLOOKUP($B225,$F57:$FS57,1,FALSE),0)=0,0,1)*BH$62</f>
        <v>0</v>
      </c>
      <c r="BI225" s="450">
        <f>IF(IFERROR(HLOOKUP($B225,$F58:$FS58,1,FALSE),0)=0,0,1)*BI$62</f>
        <v>0</v>
      </c>
    </row>
    <row r="226" spans="1:63" ht="13">
      <c r="A226" s="609">
        <v>17</v>
      </c>
      <c r="B226" s="619" t="s">
        <v>798</v>
      </c>
      <c r="C226">
        <f t="shared" ca="1" si="0"/>
        <v>0.18</v>
      </c>
      <c r="D226">
        <f t="shared" si="1"/>
        <v>1</v>
      </c>
      <c r="E226" s="450">
        <f>IF(IFERROR(HLOOKUP($B226,$F2:$FS2,1,FALSE),0)=0,0,1)*E$62</f>
        <v>0</v>
      </c>
      <c r="F226" s="450">
        <f>IF(IFERROR(HLOOKUP($B226,$F3:$FS3,1,FALSE),0)=0,0,1)*F$62</f>
        <v>0.18</v>
      </c>
      <c r="G226" s="450">
        <f>IF(IFERROR(HLOOKUP($B226,$F4:$FS4,1,FALSE),0)=0,0,1)*G$62</f>
        <v>0</v>
      </c>
      <c r="H226" s="450">
        <f>IF(IFERROR(HLOOKUP($B226,$F5:$FS5,1,FALSE),0)=0,0,1)*H$62</f>
        <v>0</v>
      </c>
      <c r="I226" s="450">
        <f ca="1">IF(IFERROR(HLOOKUP($B226,$F6:$FS6,1,FALSE),0)=0,0,1)*I$62</f>
        <v>0</v>
      </c>
      <c r="J226" s="450">
        <f>IF(IFERROR(HLOOKUP($B226,$F7:$FS7,1,FALSE),0)=0,0,1)*J$62</f>
        <v>0</v>
      </c>
      <c r="K226" s="450">
        <f>IF(IFERROR(HLOOKUP($B226,$F8:$FS8,1,FALSE),0)=0,0,1)*K$62</f>
        <v>0</v>
      </c>
      <c r="L226" s="450">
        <f>IF(IFERROR(HLOOKUP($B226,$F9:$FS9,1,FALSE),0)=0,0,1)*L$62</f>
        <v>0</v>
      </c>
      <c r="M226" s="450">
        <f>IF(IFERROR(HLOOKUP($B226,$F10:$FS10,1,FALSE),0)=0,0,1)*M$62</f>
        <v>0</v>
      </c>
      <c r="N226" s="450">
        <f>IF(IFERROR(HLOOKUP($B226,$F11:$FS11,1,FALSE),0)=0,0,1)*N$62</f>
        <v>0</v>
      </c>
      <c r="O226" s="450">
        <f>IF(IFERROR(HLOOKUP($B226,$F12:$FS12,1,FALSE),0)=0,0,1)*O$62</f>
        <v>0</v>
      </c>
      <c r="P226" s="450">
        <f>IF(IFERROR(HLOOKUP($B226,$F13:$FS13,1,FALSE),0)=0,0,1)*P$62</f>
        <v>0</v>
      </c>
      <c r="Q226" s="450">
        <f>IF(IFERROR(HLOOKUP($B226,$F14:$FS14,1,FALSE),0)=0,0,1)*Q$62</f>
        <v>0</v>
      </c>
      <c r="R226" s="450">
        <f>IF(IFERROR(HLOOKUP($B226,$F15:$FS15,1,FALSE),0)=0,0,1)*R$62</f>
        <v>0</v>
      </c>
      <c r="S226" s="450">
        <f>IF(IFERROR(HLOOKUP($B226,$F16:$FS16,1,FALSE),0)=0,0,1)*S$62</f>
        <v>0</v>
      </c>
      <c r="T226" s="450">
        <f>IF(IFERROR(HLOOKUP($B226,$F17:$FS17,1,FALSE),0)=0,0,1)*T$62</f>
        <v>0</v>
      </c>
      <c r="U226" s="450">
        <f>IF(IFERROR(HLOOKUP($B226,$F18:$FS18,1,FALSE),0)=0,0,1)*U$62</f>
        <v>0</v>
      </c>
      <c r="V226" s="450">
        <f>IF(IFERROR(HLOOKUP($B226,$F19:$FS19,1,FALSE),0)=0,0,1)*V$62</f>
        <v>0</v>
      </c>
      <c r="W226" s="450">
        <f>IF(IFERROR(HLOOKUP($B226,$F20:$FS20,1,FALSE),0)=0,0,1)*W$62</f>
        <v>0</v>
      </c>
      <c r="X226" s="450">
        <f>IF(IFERROR(HLOOKUP($B226,$F21:$FS21,1,FALSE),0)=0,0,1)*X$62</f>
        <v>0</v>
      </c>
      <c r="Y226" s="450">
        <f>IF(IFERROR(HLOOKUP($B226,$F22:$FS22,1,FALSE),0)=0,0,1)*Y$62</f>
        <v>0</v>
      </c>
      <c r="Z226" s="450">
        <f>IF(IFERROR(HLOOKUP($B226,$F23:$FS23,1,FALSE),0)=0,0,1)*Z$62</f>
        <v>0</v>
      </c>
      <c r="AA226" s="450">
        <f>IF(IFERROR(HLOOKUP($B226,$F24:$FS24,1,FALSE),0)=0,0,1)*AA$62</f>
        <v>0</v>
      </c>
      <c r="AB226" s="450">
        <f>IF(IFERROR(HLOOKUP($B226,$F25:$FS25,1,FALSE),0)=0,0,1)*AB$62</f>
        <v>0</v>
      </c>
      <c r="AC226" s="450">
        <f>IF(IFERROR(HLOOKUP($B226,$F26:$FS26,1,FALSE),0)=0,0,1)*AC$62</f>
        <v>0</v>
      </c>
      <c r="AD226" s="450">
        <f>IF(IFERROR(HLOOKUP($B226,$F27:$FS27,1,FALSE),0)=0,0,1)*AD$62</f>
        <v>0</v>
      </c>
      <c r="AE226" s="450">
        <f>IF(IFERROR(HLOOKUP($B226,$F28:$FS28,1,FALSE),0)=0,0,1)*AE$62</f>
        <v>0</v>
      </c>
      <c r="AF226" s="450">
        <f>IF(IFERROR(HLOOKUP($B226,$F29:$FS29,1,FALSE),0)=0,0,1)*AF$62</f>
        <v>0</v>
      </c>
      <c r="AG226" s="450">
        <f>IF(IFERROR(HLOOKUP($B226,$F30:$FS30,1,FALSE),0)=0,0,1)*AG$62</f>
        <v>0</v>
      </c>
      <c r="AH226" s="450">
        <f>IF(IFERROR(HLOOKUP($B226,$F31:$FS31,1,FALSE),0)=0,0,1)*AH$62</f>
        <v>0</v>
      </c>
      <c r="AI226" s="450">
        <f>IF(IFERROR(HLOOKUP($B226,$F32:$FS32,1,FALSE),0)=0,0,1)*AI$62</f>
        <v>0</v>
      </c>
      <c r="AJ226" s="450">
        <f>IF(IFERROR(HLOOKUP($B226,$F33:$FS33,1,FALSE),0)=0,0,1)*AJ$62</f>
        <v>0</v>
      </c>
      <c r="AK226" s="450">
        <f>IF(IFERROR(HLOOKUP($B226,$F34:$FS34,1,FALSE),0)=0,0,1)*AK$62</f>
        <v>0</v>
      </c>
      <c r="AL226" s="450">
        <f>IF(IFERROR(HLOOKUP($B226,$F35:$FS35,1,FALSE),0)=0,0,1)*AL$62</f>
        <v>0</v>
      </c>
      <c r="AM226" s="450">
        <f>IF(IFERROR(HLOOKUP($B226,$F36:$FS36,1,FALSE),0)=0,0,1)*AM$62</f>
        <v>0</v>
      </c>
      <c r="AN226" s="450">
        <f>IF(IFERROR(HLOOKUP($B226,$F37:$FS37,1,FALSE),0)=0,0,1)*AN$62</f>
        <v>0</v>
      </c>
      <c r="AO226" s="450">
        <f>IF(IFERROR(HLOOKUP($B226,$F38:$FS38,1,FALSE),0)=0,0,1)*AO$62</f>
        <v>0</v>
      </c>
      <c r="AP226" s="450">
        <f>IF(IFERROR(HLOOKUP($B226,$F39:$FS39,1,FALSE),0)=0,0,1)*AP$62</f>
        <v>0</v>
      </c>
      <c r="AQ226" s="450">
        <f>IF(IFERROR(HLOOKUP($B226,$F40:$FS40,1,FALSE),0)=0,0,1)*AQ$62</f>
        <v>0</v>
      </c>
      <c r="AR226" s="450">
        <f>IF(IFERROR(HLOOKUP($B226,$F41:$FS41,1,FALSE),0)=0,0,1)*AR$62</f>
        <v>0</v>
      </c>
      <c r="AS226" s="450">
        <f>IF(IFERROR(HLOOKUP($B226,$F42:$FS42,1,FALSE),0)=0,0,1)*AS$62</f>
        <v>0</v>
      </c>
      <c r="AT226" s="450">
        <f>IF(IFERROR(HLOOKUP($B226,$F43:$FS43,1,FALSE),0)=0,0,1)*AT$62</f>
        <v>0</v>
      </c>
      <c r="AU226" s="450">
        <f>IF(IFERROR(HLOOKUP($B226,$F44:$FS44,1,FALSE),0)=0,0,1)*AU$62</f>
        <v>0</v>
      </c>
      <c r="AV226" s="450">
        <f>IF(IFERROR(HLOOKUP($B226,$F45:$FS45,1,FALSE),0)=0,0,1)*AV$62</f>
        <v>0</v>
      </c>
      <c r="AW226" s="450">
        <f>IF(IFERROR(HLOOKUP($B226,$F46:$FS46,1,FALSE),0)=0,0,1)*AW$62</f>
        <v>0</v>
      </c>
      <c r="AX226" s="450">
        <f>IF(IFERROR(HLOOKUP($B226,$F47:$FS47,1,FALSE),0)=0,0,1)*AX$62</f>
        <v>0</v>
      </c>
      <c r="AY226" s="450">
        <f>IF(IFERROR(HLOOKUP($B226,$F48:$FS48,1,FALSE),0)=0,0,1)*AY$62</f>
        <v>0</v>
      </c>
      <c r="AZ226" s="450">
        <f>IF(IFERROR(HLOOKUP($B226,$F49:$FS49,1,FALSE),0)=0,0,1)*AZ$62</f>
        <v>0</v>
      </c>
      <c r="BA226" s="450">
        <f>IF(IFERROR(HLOOKUP($B226,$F50:$FS50,1,FALSE),0)=0,0,1)*BA$62</f>
        <v>0</v>
      </c>
      <c r="BB226" s="450">
        <f>IF(IFERROR(HLOOKUP($B226,$F51:$FS51,1,FALSE),0)=0,0,1)*BB$62</f>
        <v>0</v>
      </c>
      <c r="BC226" s="450">
        <f>IF(IFERROR(HLOOKUP($B226,$F52:$FS52,1,FALSE),0)=0,0,1)*BC$62</f>
        <v>0</v>
      </c>
      <c r="BD226" s="450">
        <f>IF(IFERROR(HLOOKUP($B226,$F53:$FS53,1,FALSE),0)=0,0,1)*BD$62</f>
        <v>0</v>
      </c>
      <c r="BE226" s="450">
        <f>IF(IFERROR(HLOOKUP($B226,$F54:$FS54,1,FALSE),0)=0,0,1)*BE$62</f>
        <v>0</v>
      </c>
      <c r="BF226" s="450">
        <f>IF(IFERROR(HLOOKUP($B226,$F55:$FS55,1,FALSE),0)=0,0,1)*BF$62</f>
        <v>0</v>
      </c>
      <c r="BG226" s="450">
        <f>IF(IFERROR(HLOOKUP($B226,$F56:$FS56,1,FALSE),0)=0,0,1)*BG$62</f>
        <v>0</v>
      </c>
      <c r="BH226" s="450">
        <f>IF(IFERROR(HLOOKUP($B226,$F57:$FS57,1,FALSE),0)=0,0,1)*BH$62</f>
        <v>0</v>
      </c>
      <c r="BI226" s="450">
        <f>IF(IFERROR(HLOOKUP($B226,$F58:$FS58,1,FALSE),0)=0,0,1)*BI$62</f>
        <v>0</v>
      </c>
    </row>
    <row r="227" spans="1:63" ht="13">
      <c r="A227" s="609">
        <v>17</v>
      </c>
      <c r="B227" s="619" t="s">
        <v>799</v>
      </c>
      <c r="C227">
        <f t="shared" ca="1" si="0"/>
        <v>0.18</v>
      </c>
      <c r="D227">
        <f t="shared" si="1"/>
        <v>1</v>
      </c>
      <c r="E227" s="450">
        <f>IF(IFERROR(HLOOKUP($B227,$F2:$FS2,1,FALSE),0)=0,0,1)*E$62</f>
        <v>0</v>
      </c>
      <c r="F227" s="450">
        <f>IF(IFERROR(HLOOKUP($B227,$F3:$FS3,1,FALSE),0)=0,0,1)*F$62</f>
        <v>0.18</v>
      </c>
      <c r="G227" s="450">
        <f>IF(IFERROR(HLOOKUP($B227,$F4:$FS4,1,FALSE),0)=0,0,1)*G$62</f>
        <v>0</v>
      </c>
      <c r="H227" s="450">
        <f>IF(IFERROR(HLOOKUP($B227,$F5:$FS5,1,FALSE),0)=0,0,1)*H$62</f>
        <v>0</v>
      </c>
      <c r="I227" s="450">
        <f ca="1">IF(IFERROR(HLOOKUP($B227,$F6:$FS6,1,FALSE),0)=0,0,1)*I$62</f>
        <v>0</v>
      </c>
      <c r="J227" s="450">
        <f>IF(IFERROR(HLOOKUP($B227,$F7:$FS7,1,FALSE),0)=0,0,1)*J$62</f>
        <v>0</v>
      </c>
      <c r="K227" s="450">
        <f>IF(IFERROR(HLOOKUP($B227,$F8:$FS8,1,FALSE),0)=0,0,1)*K$62</f>
        <v>0</v>
      </c>
      <c r="L227" s="450">
        <f>IF(IFERROR(HLOOKUP($B227,$F9:$FS9,1,FALSE),0)=0,0,1)*L$62</f>
        <v>0</v>
      </c>
      <c r="M227" s="450">
        <f>IF(IFERROR(HLOOKUP($B227,$F10:$FS10,1,FALSE),0)=0,0,1)*M$62</f>
        <v>0</v>
      </c>
      <c r="N227" s="450">
        <f>IF(IFERROR(HLOOKUP($B227,$F11:$FS11,1,FALSE),0)=0,0,1)*N$62</f>
        <v>0</v>
      </c>
      <c r="O227" s="450">
        <f>IF(IFERROR(HLOOKUP($B227,$F12:$FS12,1,FALSE),0)=0,0,1)*O$62</f>
        <v>0</v>
      </c>
      <c r="P227" s="450">
        <f>IF(IFERROR(HLOOKUP($B227,$F13:$FS13,1,FALSE),0)=0,0,1)*P$62</f>
        <v>0</v>
      </c>
      <c r="Q227" s="450">
        <f>IF(IFERROR(HLOOKUP($B227,$F14:$FS14,1,FALSE),0)=0,0,1)*Q$62</f>
        <v>0</v>
      </c>
      <c r="R227" s="450">
        <f>IF(IFERROR(HLOOKUP($B227,$F15:$FS15,1,FALSE),0)=0,0,1)*R$62</f>
        <v>0</v>
      </c>
      <c r="S227" s="450">
        <f>IF(IFERROR(HLOOKUP($B227,$F16:$FS16,1,FALSE),0)=0,0,1)*S$62</f>
        <v>0</v>
      </c>
      <c r="T227" s="450">
        <f>IF(IFERROR(HLOOKUP($B227,$F17:$FS17,1,FALSE),0)=0,0,1)*T$62</f>
        <v>0</v>
      </c>
      <c r="U227" s="450">
        <f>IF(IFERROR(HLOOKUP($B227,$F18:$FS18,1,FALSE),0)=0,0,1)*U$62</f>
        <v>0</v>
      </c>
      <c r="V227" s="450">
        <f>IF(IFERROR(HLOOKUP($B227,$F19:$FS19,1,FALSE),0)=0,0,1)*V$62</f>
        <v>0</v>
      </c>
      <c r="W227" s="450">
        <f>IF(IFERROR(HLOOKUP($B227,$F20:$FS20,1,FALSE),0)=0,0,1)*W$62</f>
        <v>0</v>
      </c>
      <c r="X227" s="450">
        <f>IF(IFERROR(HLOOKUP($B227,$F21:$FS21,1,FALSE),0)=0,0,1)*X$62</f>
        <v>0</v>
      </c>
      <c r="Y227" s="450">
        <f>IF(IFERROR(HLOOKUP($B227,$F22:$FS22,1,FALSE),0)=0,0,1)*Y$62</f>
        <v>0</v>
      </c>
      <c r="Z227" s="450">
        <f>IF(IFERROR(HLOOKUP($B227,$F23:$FS23,1,FALSE),0)=0,0,1)*Z$62</f>
        <v>0</v>
      </c>
      <c r="AA227" s="450">
        <f>IF(IFERROR(HLOOKUP($B227,$F24:$FS24,1,FALSE),0)=0,0,1)*AA$62</f>
        <v>0</v>
      </c>
      <c r="AB227" s="450">
        <f>IF(IFERROR(HLOOKUP($B227,$F25:$FS25,1,FALSE),0)=0,0,1)*AB$62</f>
        <v>0</v>
      </c>
      <c r="AC227" s="450">
        <f>IF(IFERROR(HLOOKUP($B227,$F26:$FS26,1,FALSE),0)=0,0,1)*AC$62</f>
        <v>0</v>
      </c>
      <c r="AD227" s="450">
        <f>IF(IFERROR(HLOOKUP($B227,$F27:$FS27,1,FALSE),0)=0,0,1)*AD$62</f>
        <v>0</v>
      </c>
      <c r="AE227" s="450">
        <f>IF(IFERROR(HLOOKUP($B227,$F28:$FS28,1,FALSE),0)=0,0,1)*AE$62</f>
        <v>0</v>
      </c>
      <c r="AF227" s="450">
        <f>IF(IFERROR(HLOOKUP($B227,$F29:$FS29,1,FALSE),0)=0,0,1)*AF$62</f>
        <v>0</v>
      </c>
      <c r="AG227" s="450">
        <f>IF(IFERROR(HLOOKUP($B227,$F30:$FS30,1,FALSE),0)=0,0,1)*AG$62</f>
        <v>0</v>
      </c>
      <c r="AH227" s="450">
        <f>IF(IFERROR(HLOOKUP($B227,$F31:$FS31,1,FALSE),0)=0,0,1)*AH$62</f>
        <v>0</v>
      </c>
      <c r="AI227" s="450">
        <f>IF(IFERROR(HLOOKUP($B227,$F32:$FS32,1,FALSE),0)=0,0,1)*AI$62</f>
        <v>0</v>
      </c>
      <c r="AJ227" s="450">
        <f>IF(IFERROR(HLOOKUP($B227,$F33:$FS33,1,FALSE),0)=0,0,1)*AJ$62</f>
        <v>0</v>
      </c>
      <c r="AK227" s="450">
        <f>IF(IFERROR(HLOOKUP($B227,$F34:$FS34,1,FALSE),0)=0,0,1)*AK$62</f>
        <v>0</v>
      </c>
      <c r="AL227" s="450">
        <f>IF(IFERROR(HLOOKUP($B227,$F35:$FS35,1,FALSE),0)=0,0,1)*AL$62</f>
        <v>0</v>
      </c>
      <c r="AM227" s="450">
        <f>IF(IFERROR(HLOOKUP($B227,$F36:$FS36,1,FALSE),0)=0,0,1)*AM$62</f>
        <v>0</v>
      </c>
      <c r="AN227" s="450">
        <f>IF(IFERROR(HLOOKUP($B227,$F37:$FS37,1,FALSE),0)=0,0,1)*AN$62</f>
        <v>0</v>
      </c>
      <c r="AO227" s="450">
        <f>IF(IFERROR(HLOOKUP($B227,$F38:$FS38,1,FALSE),0)=0,0,1)*AO$62</f>
        <v>0</v>
      </c>
      <c r="AP227" s="450">
        <f>IF(IFERROR(HLOOKUP($B227,$F39:$FS39,1,FALSE),0)=0,0,1)*AP$62</f>
        <v>0</v>
      </c>
      <c r="AQ227" s="450">
        <f>IF(IFERROR(HLOOKUP($B227,$F40:$FS40,1,FALSE),0)=0,0,1)*AQ$62</f>
        <v>0</v>
      </c>
      <c r="AR227" s="450">
        <f>IF(IFERROR(HLOOKUP($B227,$F41:$FS41,1,FALSE),0)=0,0,1)*AR$62</f>
        <v>0</v>
      </c>
      <c r="AS227" s="450">
        <f>IF(IFERROR(HLOOKUP($B227,$F42:$FS42,1,FALSE),0)=0,0,1)*AS$62</f>
        <v>0</v>
      </c>
      <c r="AT227" s="450">
        <f>IF(IFERROR(HLOOKUP($B227,$F43:$FS43,1,FALSE),0)=0,0,1)*AT$62</f>
        <v>0</v>
      </c>
      <c r="AU227" s="450">
        <f>IF(IFERROR(HLOOKUP($B227,$F44:$FS44,1,FALSE),0)=0,0,1)*AU$62</f>
        <v>0</v>
      </c>
      <c r="AV227" s="450">
        <f>IF(IFERROR(HLOOKUP($B227,$F45:$FS45,1,FALSE),0)=0,0,1)*AV$62</f>
        <v>0</v>
      </c>
      <c r="AW227" s="450">
        <f>IF(IFERROR(HLOOKUP($B227,$F46:$FS46,1,FALSE),0)=0,0,1)*AW$62</f>
        <v>0</v>
      </c>
      <c r="AX227" s="450">
        <f>IF(IFERROR(HLOOKUP($B227,$F47:$FS47,1,FALSE),0)=0,0,1)*AX$62</f>
        <v>0</v>
      </c>
      <c r="AY227" s="450">
        <f>IF(IFERROR(HLOOKUP($B227,$F48:$FS48,1,FALSE),0)=0,0,1)*AY$62</f>
        <v>0</v>
      </c>
      <c r="AZ227" s="450">
        <f>IF(IFERROR(HLOOKUP($B227,$F49:$FS49,1,FALSE),0)=0,0,1)*AZ$62</f>
        <v>0</v>
      </c>
      <c r="BA227" s="450">
        <f>IF(IFERROR(HLOOKUP($B227,$F50:$FS50,1,FALSE),0)=0,0,1)*BA$62</f>
        <v>0</v>
      </c>
      <c r="BB227" s="450">
        <f>IF(IFERROR(HLOOKUP($B227,$F51:$FS51,1,FALSE),0)=0,0,1)*BB$62</f>
        <v>0</v>
      </c>
      <c r="BC227" s="450">
        <f>IF(IFERROR(HLOOKUP($B227,$F52:$FS52,1,FALSE),0)=0,0,1)*BC$62</f>
        <v>0</v>
      </c>
      <c r="BD227" s="450">
        <f>IF(IFERROR(HLOOKUP($B227,$F53:$FS53,1,FALSE),0)=0,0,1)*BD$62</f>
        <v>0</v>
      </c>
      <c r="BE227" s="450">
        <f>IF(IFERROR(HLOOKUP($B227,$F54:$FS54,1,FALSE),0)=0,0,1)*BE$62</f>
        <v>0</v>
      </c>
      <c r="BF227" s="450">
        <f>IF(IFERROR(HLOOKUP($B227,$F55:$FS55,1,FALSE),0)=0,0,1)*BF$62</f>
        <v>0</v>
      </c>
      <c r="BG227" s="450">
        <f>IF(IFERROR(HLOOKUP($B227,$F56:$FS56,1,FALSE),0)=0,0,1)*BG$62</f>
        <v>0</v>
      </c>
      <c r="BH227" s="450">
        <f>IF(IFERROR(HLOOKUP($B227,$F57:$FS57,1,FALSE),0)=0,0,1)*BH$62</f>
        <v>0</v>
      </c>
      <c r="BI227" s="450">
        <f>IF(IFERROR(HLOOKUP($B227,$F58:$FS58,1,FALSE),0)=0,0,1)*BI$62</f>
        <v>0</v>
      </c>
    </row>
    <row r="228" spans="1:63" ht="13">
      <c r="A228" s="609">
        <v>17</v>
      </c>
      <c r="B228" s="619" t="s">
        <v>800</v>
      </c>
      <c r="C228">
        <f t="shared" ca="1" si="0"/>
        <v>0.18</v>
      </c>
      <c r="D228">
        <f t="shared" si="1"/>
        <v>1</v>
      </c>
      <c r="E228" s="450">
        <f>IF(IFERROR(HLOOKUP($B228,$F2:$FS2,1,FALSE),0)=0,0,1)*E$62</f>
        <v>0</v>
      </c>
      <c r="F228" s="450">
        <f>IF(IFERROR(HLOOKUP($B228,$F3:$FS3,1,FALSE),0)=0,0,1)*F$62</f>
        <v>0.18</v>
      </c>
      <c r="G228" s="450">
        <f>IF(IFERROR(HLOOKUP($B228,$F4:$FS4,1,FALSE),0)=0,0,1)*G$62</f>
        <v>0</v>
      </c>
      <c r="H228" s="450">
        <f>IF(IFERROR(HLOOKUP($B228,$F5:$FS5,1,FALSE),0)=0,0,1)*H$62</f>
        <v>0</v>
      </c>
      <c r="I228" s="450">
        <f ca="1">IF(IFERROR(HLOOKUP($B228,$F6:$FS6,1,FALSE),0)=0,0,1)*I$62</f>
        <v>0</v>
      </c>
      <c r="J228" s="450">
        <f>IF(IFERROR(HLOOKUP($B228,$F7:$FS7,1,FALSE),0)=0,0,1)*J$62</f>
        <v>0</v>
      </c>
      <c r="K228" s="450">
        <f>IF(IFERROR(HLOOKUP($B228,$F8:$FS8,1,FALSE),0)=0,0,1)*K$62</f>
        <v>0</v>
      </c>
      <c r="L228" s="450">
        <f>IF(IFERROR(HLOOKUP($B228,$F9:$FS9,1,FALSE),0)=0,0,1)*L$62</f>
        <v>0</v>
      </c>
      <c r="M228" s="450">
        <f>IF(IFERROR(HLOOKUP($B228,$F10:$FS10,1,FALSE),0)=0,0,1)*M$62</f>
        <v>0</v>
      </c>
      <c r="N228" s="450">
        <f>IF(IFERROR(HLOOKUP($B228,$F11:$FS11,1,FALSE),0)=0,0,1)*N$62</f>
        <v>0</v>
      </c>
      <c r="O228" s="450">
        <f>IF(IFERROR(HLOOKUP($B228,$F12:$FS12,1,FALSE),0)=0,0,1)*O$62</f>
        <v>0</v>
      </c>
      <c r="P228" s="450">
        <f>IF(IFERROR(HLOOKUP($B228,$F13:$FS13,1,FALSE),0)=0,0,1)*P$62</f>
        <v>0</v>
      </c>
      <c r="Q228" s="450">
        <f>IF(IFERROR(HLOOKUP($B228,$F14:$FS14,1,FALSE),0)=0,0,1)*Q$62</f>
        <v>0</v>
      </c>
      <c r="R228" s="450">
        <f>IF(IFERROR(HLOOKUP($B228,$F15:$FS15,1,FALSE),0)=0,0,1)*R$62</f>
        <v>0</v>
      </c>
      <c r="S228" s="450">
        <f>IF(IFERROR(HLOOKUP($B228,$F16:$FS16,1,FALSE),0)=0,0,1)*S$62</f>
        <v>0</v>
      </c>
      <c r="T228" s="450">
        <f>IF(IFERROR(HLOOKUP($B228,$F17:$FS17,1,FALSE),0)=0,0,1)*T$62</f>
        <v>0</v>
      </c>
      <c r="U228" s="450">
        <f>IF(IFERROR(HLOOKUP($B228,$F18:$FS18,1,FALSE),0)=0,0,1)*U$62</f>
        <v>0</v>
      </c>
      <c r="V228" s="450">
        <f>IF(IFERROR(HLOOKUP($B228,$F19:$FS19,1,FALSE),0)=0,0,1)*V$62</f>
        <v>0</v>
      </c>
      <c r="W228" s="450">
        <f>IF(IFERROR(HLOOKUP($B228,$F20:$FS20,1,FALSE),0)=0,0,1)*W$62</f>
        <v>0</v>
      </c>
      <c r="X228" s="450">
        <f>IF(IFERROR(HLOOKUP($B228,$F21:$FS21,1,FALSE),0)=0,0,1)*X$62</f>
        <v>0</v>
      </c>
      <c r="Y228" s="450">
        <f>IF(IFERROR(HLOOKUP($B228,$F22:$FS22,1,FALSE),0)=0,0,1)*Y$62</f>
        <v>0</v>
      </c>
      <c r="Z228" s="450">
        <f>IF(IFERROR(HLOOKUP($B228,$F23:$FS23,1,FALSE),0)=0,0,1)*Z$62</f>
        <v>0</v>
      </c>
      <c r="AA228" s="450">
        <f>IF(IFERROR(HLOOKUP($B228,$F24:$FS24,1,FALSE),0)=0,0,1)*AA$62</f>
        <v>0</v>
      </c>
      <c r="AB228" s="450">
        <f>IF(IFERROR(HLOOKUP($B228,$F25:$FS25,1,FALSE),0)=0,0,1)*AB$62</f>
        <v>0</v>
      </c>
      <c r="AC228" s="450">
        <f>IF(IFERROR(HLOOKUP($B228,$F26:$FS26,1,FALSE),0)=0,0,1)*AC$62</f>
        <v>0</v>
      </c>
      <c r="AD228" s="450">
        <f>IF(IFERROR(HLOOKUP($B228,$F27:$FS27,1,FALSE),0)=0,0,1)*AD$62</f>
        <v>0</v>
      </c>
      <c r="AE228" s="450">
        <f>IF(IFERROR(HLOOKUP($B228,$F28:$FS28,1,FALSE),0)=0,0,1)*AE$62</f>
        <v>0</v>
      </c>
      <c r="AF228" s="450">
        <f>IF(IFERROR(HLOOKUP($B228,$F29:$FS29,1,FALSE),0)=0,0,1)*AF$62</f>
        <v>0</v>
      </c>
      <c r="AG228" s="450">
        <f>IF(IFERROR(HLOOKUP($B228,$F30:$FS30,1,FALSE),0)=0,0,1)*AG$62</f>
        <v>0</v>
      </c>
      <c r="AH228" s="450">
        <f>IF(IFERROR(HLOOKUP($B228,$F31:$FS31,1,FALSE),0)=0,0,1)*AH$62</f>
        <v>0</v>
      </c>
      <c r="AI228" s="450">
        <f>IF(IFERROR(HLOOKUP($B228,$F32:$FS32,1,FALSE),0)=0,0,1)*AI$62</f>
        <v>0</v>
      </c>
      <c r="AJ228" s="450">
        <f>IF(IFERROR(HLOOKUP($B228,$F33:$FS33,1,FALSE),0)=0,0,1)*AJ$62</f>
        <v>0</v>
      </c>
      <c r="AK228" s="450">
        <f>IF(IFERROR(HLOOKUP($B228,$F34:$FS34,1,FALSE),0)=0,0,1)*AK$62</f>
        <v>0</v>
      </c>
      <c r="AL228" s="450">
        <f>IF(IFERROR(HLOOKUP($B228,$F35:$FS35,1,FALSE),0)=0,0,1)*AL$62</f>
        <v>0</v>
      </c>
      <c r="AM228" s="450">
        <f>IF(IFERROR(HLOOKUP($B228,$F36:$FS36,1,FALSE),0)=0,0,1)*AM$62</f>
        <v>0</v>
      </c>
      <c r="AN228" s="450">
        <f>IF(IFERROR(HLOOKUP($B228,$F37:$FS37,1,FALSE),0)=0,0,1)*AN$62</f>
        <v>0</v>
      </c>
      <c r="AO228" s="450">
        <f>IF(IFERROR(HLOOKUP($B228,$F38:$FS38,1,FALSE),0)=0,0,1)*AO$62</f>
        <v>0</v>
      </c>
      <c r="AP228" s="450">
        <f>IF(IFERROR(HLOOKUP($B228,$F39:$FS39,1,FALSE),0)=0,0,1)*AP$62</f>
        <v>0</v>
      </c>
      <c r="AQ228" s="450">
        <f>IF(IFERROR(HLOOKUP($B228,$F40:$FS40,1,FALSE),0)=0,0,1)*AQ$62</f>
        <v>0</v>
      </c>
      <c r="AR228" s="450">
        <f>IF(IFERROR(HLOOKUP($B228,$F41:$FS41,1,FALSE),0)=0,0,1)*AR$62</f>
        <v>0</v>
      </c>
      <c r="AS228" s="450">
        <f>IF(IFERROR(HLOOKUP($B228,$F42:$FS42,1,FALSE),0)=0,0,1)*AS$62</f>
        <v>0</v>
      </c>
      <c r="AT228" s="450">
        <f>IF(IFERROR(HLOOKUP($B228,$F43:$FS43,1,FALSE),0)=0,0,1)*AT$62</f>
        <v>0</v>
      </c>
      <c r="AU228" s="450">
        <f>IF(IFERROR(HLOOKUP($B228,$F44:$FS44,1,FALSE),0)=0,0,1)*AU$62</f>
        <v>0</v>
      </c>
      <c r="AV228" s="450">
        <f>IF(IFERROR(HLOOKUP($B228,$F45:$FS45,1,FALSE),0)=0,0,1)*AV$62</f>
        <v>0</v>
      </c>
      <c r="AW228" s="450">
        <f>IF(IFERROR(HLOOKUP($B228,$F46:$FS46,1,FALSE),0)=0,0,1)*AW$62</f>
        <v>0</v>
      </c>
      <c r="AX228" s="450">
        <f>IF(IFERROR(HLOOKUP($B228,$F47:$FS47,1,FALSE),0)=0,0,1)*AX$62</f>
        <v>0</v>
      </c>
      <c r="AY228" s="450">
        <f>IF(IFERROR(HLOOKUP($B228,$F48:$FS48,1,FALSE),0)=0,0,1)*AY$62</f>
        <v>0</v>
      </c>
      <c r="AZ228" s="450">
        <f>IF(IFERROR(HLOOKUP($B228,$F49:$FS49,1,FALSE),0)=0,0,1)*AZ$62</f>
        <v>0</v>
      </c>
      <c r="BA228" s="450">
        <f>IF(IFERROR(HLOOKUP($B228,$F50:$FS50,1,FALSE),0)=0,0,1)*BA$62</f>
        <v>0</v>
      </c>
      <c r="BB228" s="450">
        <f>IF(IFERROR(HLOOKUP($B228,$F51:$FS51,1,FALSE),0)=0,0,1)*BB$62</f>
        <v>0</v>
      </c>
      <c r="BC228" s="450">
        <f>IF(IFERROR(HLOOKUP($B228,$F52:$FS52,1,FALSE),0)=0,0,1)*BC$62</f>
        <v>0</v>
      </c>
      <c r="BD228" s="450">
        <f>IF(IFERROR(HLOOKUP($B228,$F53:$FS53,1,FALSE),0)=0,0,1)*BD$62</f>
        <v>0</v>
      </c>
      <c r="BE228" s="450">
        <f>IF(IFERROR(HLOOKUP($B228,$F54:$FS54,1,FALSE),0)=0,0,1)*BE$62</f>
        <v>0</v>
      </c>
      <c r="BF228" s="450">
        <f>IF(IFERROR(HLOOKUP($B228,$F55:$FS55,1,FALSE),0)=0,0,1)*BF$62</f>
        <v>0</v>
      </c>
      <c r="BG228" s="450">
        <f>IF(IFERROR(HLOOKUP($B228,$F56:$FS56,1,FALSE),0)=0,0,1)*BG$62</f>
        <v>0</v>
      </c>
      <c r="BH228" s="450">
        <f>IF(IFERROR(HLOOKUP($B228,$F57:$FS57,1,FALSE),0)=0,0,1)*BH$62</f>
        <v>0</v>
      </c>
      <c r="BI228" s="450">
        <f>IF(IFERROR(HLOOKUP($B228,$F58:$FS58,1,FALSE),0)=0,0,1)*BI$62</f>
        <v>0</v>
      </c>
    </row>
    <row r="229" spans="1:63" ht="13">
      <c r="A229" s="609">
        <v>17</v>
      </c>
      <c r="B229" s="619" t="s">
        <v>801</v>
      </c>
      <c r="C229">
        <f t="shared" ca="1" si="0"/>
        <v>0.18</v>
      </c>
      <c r="D229">
        <f t="shared" si="1"/>
        <v>1</v>
      </c>
      <c r="E229" s="450">
        <f>IF(IFERROR(HLOOKUP($B229,$F2:$FS2,1,FALSE),0)=0,0,1)*E$62</f>
        <v>0</v>
      </c>
      <c r="F229" s="450">
        <f>IF(IFERROR(HLOOKUP($B229,$F3:$FS3,1,FALSE),0)=0,0,1)*F$62</f>
        <v>0.18</v>
      </c>
      <c r="G229" s="450">
        <f>IF(IFERROR(HLOOKUP($B229,$F4:$FS4,1,FALSE),0)=0,0,1)*G$62</f>
        <v>0</v>
      </c>
      <c r="H229" s="450">
        <f>IF(IFERROR(HLOOKUP($B229,$F5:$FS5,1,FALSE),0)=0,0,1)*H$62</f>
        <v>0</v>
      </c>
      <c r="I229" s="450">
        <f ca="1">IF(IFERROR(HLOOKUP($B229,$F6:$FS6,1,FALSE),0)=0,0,1)*I$62</f>
        <v>0</v>
      </c>
      <c r="J229" s="450">
        <f>IF(IFERROR(HLOOKUP($B229,$F7:$FS7,1,FALSE),0)=0,0,1)*J$62</f>
        <v>0</v>
      </c>
      <c r="K229" s="450">
        <f>IF(IFERROR(HLOOKUP($B229,$F8:$FS8,1,FALSE),0)=0,0,1)*K$62</f>
        <v>0</v>
      </c>
      <c r="L229" s="450">
        <f>IF(IFERROR(HLOOKUP($B229,$F9:$FS9,1,FALSE),0)=0,0,1)*L$62</f>
        <v>0</v>
      </c>
      <c r="M229" s="450">
        <f>IF(IFERROR(HLOOKUP($B229,$F10:$FS10,1,FALSE),0)=0,0,1)*M$62</f>
        <v>0</v>
      </c>
      <c r="N229" s="450">
        <f>IF(IFERROR(HLOOKUP($B229,$F11:$FS11,1,FALSE),0)=0,0,1)*N$62</f>
        <v>0</v>
      </c>
      <c r="O229" s="450">
        <f>IF(IFERROR(HLOOKUP($B229,$F12:$FS12,1,FALSE),0)=0,0,1)*O$62</f>
        <v>0</v>
      </c>
      <c r="P229" s="450">
        <f>IF(IFERROR(HLOOKUP($B229,$F13:$FS13,1,FALSE),0)=0,0,1)*P$62</f>
        <v>0</v>
      </c>
      <c r="Q229" s="450">
        <f>IF(IFERROR(HLOOKUP($B229,$F14:$FS14,1,FALSE),0)=0,0,1)*Q$62</f>
        <v>0</v>
      </c>
      <c r="R229" s="450">
        <f>IF(IFERROR(HLOOKUP($B229,$F15:$FS15,1,FALSE),0)=0,0,1)*R$62</f>
        <v>0</v>
      </c>
      <c r="S229" s="450">
        <f>IF(IFERROR(HLOOKUP($B229,$F16:$FS16,1,FALSE),0)=0,0,1)*S$62</f>
        <v>0</v>
      </c>
      <c r="T229" s="450">
        <f>IF(IFERROR(HLOOKUP($B229,$F17:$FS17,1,FALSE),0)=0,0,1)*T$62</f>
        <v>0</v>
      </c>
      <c r="U229" s="450">
        <f>IF(IFERROR(HLOOKUP($B229,$F18:$FS18,1,FALSE),0)=0,0,1)*U$62</f>
        <v>0</v>
      </c>
      <c r="V229" s="450">
        <f>IF(IFERROR(HLOOKUP($B229,$F19:$FS19,1,FALSE),0)=0,0,1)*V$62</f>
        <v>0</v>
      </c>
      <c r="W229" s="450">
        <f>IF(IFERROR(HLOOKUP($B229,$F20:$FS20,1,FALSE),0)=0,0,1)*W$62</f>
        <v>0</v>
      </c>
      <c r="X229" s="450">
        <f>IF(IFERROR(HLOOKUP($B229,$F21:$FS21,1,FALSE),0)=0,0,1)*X$62</f>
        <v>0</v>
      </c>
      <c r="Y229" s="450">
        <f>IF(IFERROR(HLOOKUP($B229,$F22:$FS22,1,FALSE),0)=0,0,1)*Y$62</f>
        <v>0</v>
      </c>
      <c r="Z229" s="450">
        <f>IF(IFERROR(HLOOKUP($B229,$F23:$FS23,1,FALSE),0)=0,0,1)*Z$62</f>
        <v>0</v>
      </c>
      <c r="AA229" s="450">
        <f>IF(IFERROR(HLOOKUP($B229,$F24:$FS24,1,FALSE),0)=0,0,1)*AA$62</f>
        <v>0</v>
      </c>
      <c r="AB229" s="450">
        <f>IF(IFERROR(HLOOKUP($B229,$F25:$FS25,1,FALSE),0)=0,0,1)*AB$62</f>
        <v>0</v>
      </c>
      <c r="AC229" s="450">
        <f>IF(IFERROR(HLOOKUP($B229,$F26:$FS26,1,FALSE),0)=0,0,1)*AC$62</f>
        <v>0</v>
      </c>
      <c r="AD229" s="450">
        <f>IF(IFERROR(HLOOKUP($B229,$F27:$FS27,1,FALSE),0)=0,0,1)*AD$62</f>
        <v>0</v>
      </c>
      <c r="AE229" s="450">
        <f>IF(IFERROR(HLOOKUP($B229,$F28:$FS28,1,FALSE),0)=0,0,1)*AE$62</f>
        <v>0</v>
      </c>
      <c r="AF229" s="450">
        <f>IF(IFERROR(HLOOKUP($B229,$F29:$FS29,1,FALSE),0)=0,0,1)*AF$62</f>
        <v>0</v>
      </c>
      <c r="AG229" s="450">
        <f>IF(IFERROR(HLOOKUP($B229,$F30:$FS30,1,FALSE),0)=0,0,1)*AG$62</f>
        <v>0</v>
      </c>
      <c r="AH229" s="450">
        <f>IF(IFERROR(HLOOKUP($B229,$F31:$FS31,1,FALSE),0)=0,0,1)*AH$62</f>
        <v>0</v>
      </c>
      <c r="AI229" s="450">
        <f>IF(IFERROR(HLOOKUP($B229,$F32:$FS32,1,FALSE),0)=0,0,1)*AI$62</f>
        <v>0</v>
      </c>
      <c r="AJ229" s="450">
        <f>IF(IFERROR(HLOOKUP($B229,$F33:$FS33,1,FALSE),0)=0,0,1)*AJ$62</f>
        <v>0</v>
      </c>
      <c r="AK229" s="450">
        <f>IF(IFERROR(HLOOKUP($B229,$F34:$FS34,1,FALSE),0)=0,0,1)*AK$62</f>
        <v>0</v>
      </c>
      <c r="AL229" s="450">
        <f>IF(IFERROR(HLOOKUP($B229,$F35:$FS35,1,FALSE),0)=0,0,1)*AL$62</f>
        <v>0</v>
      </c>
      <c r="AM229" s="450">
        <f>IF(IFERROR(HLOOKUP($B229,$F36:$FS36,1,FALSE),0)=0,0,1)*AM$62</f>
        <v>0</v>
      </c>
      <c r="AN229" s="450">
        <f>IF(IFERROR(HLOOKUP($B229,$F37:$FS37,1,FALSE),0)=0,0,1)*AN$62</f>
        <v>0</v>
      </c>
      <c r="AO229" s="450">
        <f>IF(IFERROR(HLOOKUP($B229,$F38:$FS38,1,FALSE),0)=0,0,1)*AO$62</f>
        <v>0</v>
      </c>
      <c r="AP229" s="450">
        <f>IF(IFERROR(HLOOKUP($B229,$F39:$FS39,1,FALSE),0)=0,0,1)*AP$62</f>
        <v>0</v>
      </c>
      <c r="AQ229" s="450">
        <f>IF(IFERROR(HLOOKUP($B229,$F40:$FS40,1,FALSE),0)=0,0,1)*AQ$62</f>
        <v>0</v>
      </c>
      <c r="AR229" s="450">
        <f>IF(IFERROR(HLOOKUP($B229,$F41:$FS41,1,FALSE),0)=0,0,1)*AR$62</f>
        <v>0</v>
      </c>
      <c r="AS229" s="450">
        <f>IF(IFERROR(HLOOKUP($B229,$F42:$FS42,1,FALSE),0)=0,0,1)*AS$62</f>
        <v>0</v>
      </c>
      <c r="AT229" s="450">
        <f>IF(IFERROR(HLOOKUP($B229,$F43:$FS43,1,FALSE),0)=0,0,1)*AT$62</f>
        <v>0</v>
      </c>
      <c r="AU229" s="450">
        <f>IF(IFERROR(HLOOKUP($B229,$F44:$FS44,1,FALSE),0)=0,0,1)*AU$62</f>
        <v>0</v>
      </c>
      <c r="AV229" s="450">
        <f>IF(IFERROR(HLOOKUP($B229,$F45:$FS45,1,FALSE),0)=0,0,1)*AV$62</f>
        <v>0</v>
      </c>
      <c r="AW229" s="450">
        <f>IF(IFERROR(HLOOKUP($B229,$F46:$FS46,1,FALSE),0)=0,0,1)*AW$62</f>
        <v>0</v>
      </c>
      <c r="AX229" s="450">
        <f>IF(IFERROR(HLOOKUP($B229,$F47:$FS47,1,FALSE),0)=0,0,1)*AX$62</f>
        <v>0</v>
      </c>
      <c r="AY229" s="450">
        <f>IF(IFERROR(HLOOKUP($B229,$F48:$FS48,1,FALSE),0)=0,0,1)*AY$62</f>
        <v>0</v>
      </c>
      <c r="AZ229" s="450">
        <f>IF(IFERROR(HLOOKUP($B229,$F49:$FS49,1,FALSE),0)=0,0,1)*AZ$62</f>
        <v>0</v>
      </c>
      <c r="BA229" s="450">
        <f>IF(IFERROR(HLOOKUP($B229,$F50:$FS50,1,FALSE),0)=0,0,1)*BA$62</f>
        <v>0</v>
      </c>
      <c r="BB229" s="450">
        <f>IF(IFERROR(HLOOKUP($B229,$F51:$FS51,1,FALSE),0)=0,0,1)*BB$62</f>
        <v>0</v>
      </c>
      <c r="BC229" s="450">
        <f>IF(IFERROR(HLOOKUP($B229,$F52:$FS52,1,FALSE),0)=0,0,1)*BC$62</f>
        <v>0</v>
      </c>
      <c r="BD229" s="450">
        <f>IF(IFERROR(HLOOKUP($B229,$F53:$FS53,1,FALSE),0)=0,0,1)*BD$62</f>
        <v>0</v>
      </c>
      <c r="BE229" s="450">
        <f>IF(IFERROR(HLOOKUP($B229,$F54:$FS54,1,FALSE),0)=0,0,1)*BE$62</f>
        <v>0</v>
      </c>
      <c r="BF229" s="450">
        <f>IF(IFERROR(HLOOKUP($B229,$F55:$FS55,1,FALSE),0)=0,0,1)*BF$62</f>
        <v>0</v>
      </c>
      <c r="BG229" s="450">
        <f>IF(IFERROR(HLOOKUP($B229,$F56:$FS56,1,FALSE),0)=0,0,1)*BG$62</f>
        <v>0</v>
      </c>
      <c r="BH229" s="450">
        <f>IF(IFERROR(HLOOKUP($B229,$F57:$FS57,1,FALSE),0)=0,0,1)*BH$62</f>
        <v>0</v>
      </c>
      <c r="BI229" s="450">
        <f>IF(IFERROR(HLOOKUP($B229,$F58:$FS58,1,FALSE),0)=0,0,1)*BI$62</f>
        <v>0</v>
      </c>
    </row>
    <row r="230" spans="1:63" ht="13">
      <c r="A230" s="609">
        <v>17</v>
      </c>
      <c r="B230" s="619" t="s">
        <v>802</v>
      </c>
      <c r="C230">
        <f t="shared" ca="1" si="0"/>
        <v>1.18</v>
      </c>
      <c r="D230">
        <f t="shared" si="1"/>
        <v>2</v>
      </c>
      <c r="E230" s="450">
        <f>IF(IFERROR(HLOOKUP($B230,$F2:$FS2,1,FALSE),0)=0,0,1)*E$62</f>
        <v>0</v>
      </c>
      <c r="F230" s="450">
        <f>IF(IFERROR(HLOOKUP($B230,$F3:$FS3,1,FALSE),0)=0,0,1)*F$62</f>
        <v>0.18</v>
      </c>
      <c r="G230" s="450">
        <f>IF(IFERROR(HLOOKUP($B230,$F4:$FS4,1,FALSE),0)=0,0,1)*G$62</f>
        <v>0</v>
      </c>
      <c r="H230" s="450">
        <f>IF(IFERROR(HLOOKUP($B230,$F5:$FS5,1,FALSE),0)=0,0,1)*H$62</f>
        <v>0</v>
      </c>
      <c r="I230" s="450">
        <f ca="1">IF(IFERROR(HLOOKUP($B230,$F6:$FS6,1,FALSE),0)=0,0,1)*I$62</f>
        <v>0</v>
      </c>
      <c r="J230" s="450">
        <f>IF(IFERROR(HLOOKUP($B230,$F7:$FS7,1,FALSE),0)=0,0,1)*J$62</f>
        <v>0</v>
      </c>
      <c r="K230" s="450">
        <f>IF(IFERROR(HLOOKUP($B230,$F8:$FS8,1,FALSE),0)=0,0,1)*K$62</f>
        <v>0</v>
      </c>
      <c r="L230" s="450">
        <f>IF(IFERROR(HLOOKUP($B230,$F9:$FS9,1,FALSE),0)=0,0,1)*L$62</f>
        <v>0</v>
      </c>
      <c r="M230" s="450">
        <f>IF(IFERROR(HLOOKUP($B230,$F10:$FS10,1,FALSE),0)=0,0,1)*M$62</f>
        <v>0</v>
      </c>
      <c r="N230" s="450">
        <f>IF(IFERROR(HLOOKUP($B230,$F11:$FS11,1,FALSE),0)=0,0,1)*N$62</f>
        <v>0</v>
      </c>
      <c r="O230" s="450">
        <f>IF(IFERROR(HLOOKUP($B230,$F12:$FS12,1,FALSE),0)=0,0,1)*O$62</f>
        <v>0</v>
      </c>
      <c r="P230" s="450">
        <f>IF(IFERROR(HLOOKUP($B230,$F13:$FS13,1,FALSE),0)=0,0,1)*P$62</f>
        <v>0</v>
      </c>
      <c r="Q230" s="450">
        <f>IF(IFERROR(HLOOKUP($B230,$F14:$FS14,1,FALSE),0)=0,0,1)*Q$62</f>
        <v>0</v>
      </c>
      <c r="R230" s="450">
        <f>IF(IFERROR(HLOOKUP($B230,$F15:$FS15,1,FALSE),0)=0,0,1)*R$62</f>
        <v>0</v>
      </c>
      <c r="S230" s="450">
        <f>IF(IFERROR(HLOOKUP($B230,$F16:$FS16,1,FALSE),0)=0,0,1)*S$62</f>
        <v>0</v>
      </c>
      <c r="T230" s="450">
        <f>IF(IFERROR(HLOOKUP($B230,$F17:$FS17,1,FALSE),0)=0,0,1)*T$62</f>
        <v>0</v>
      </c>
      <c r="U230" s="450">
        <f>IF(IFERROR(HLOOKUP($B230,$F18:$FS18,1,FALSE),0)=0,0,1)*U$62</f>
        <v>0</v>
      </c>
      <c r="V230" s="450">
        <f>IF(IFERROR(HLOOKUP($B230,$F19:$FS19,1,FALSE),0)=0,0,1)*V$62</f>
        <v>0</v>
      </c>
      <c r="W230" s="450">
        <f>IF(IFERROR(HLOOKUP($B230,$F20:$FS20,1,FALSE),0)=0,0,1)*W$62</f>
        <v>0</v>
      </c>
      <c r="X230" s="450">
        <f>IF(IFERROR(HLOOKUP($B230,$F21:$FS21,1,FALSE),0)=0,0,1)*X$62</f>
        <v>0</v>
      </c>
      <c r="Y230" s="450">
        <f>IF(IFERROR(HLOOKUP($B230,$F22:$FS22,1,FALSE),0)=0,0,1)*Y$62</f>
        <v>0</v>
      </c>
      <c r="Z230" s="450">
        <f>IF(IFERROR(HLOOKUP($B230,$F23:$FS23,1,FALSE),0)=0,0,1)*Z$62</f>
        <v>0</v>
      </c>
      <c r="AA230" s="450">
        <f>IF(IFERROR(HLOOKUP($B230,$F24:$FS24,1,FALSE),0)=0,0,1)*AA$62</f>
        <v>0</v>
      </c>
      <c r="AB230" s="450">
        <f>IF(IFERROR(HLOOKUP($B230,$F25:$FS25,1,FALSE),0)=0,0,1)*AB$62</f>
        <v>0</v>
      </c>
      <c r="AC230" s="450">
        <f>IF(IFERROR(HLOOKUP($B230,$F26:$FS26,1,FALSE),0)=0,0,1)*AC$62</f>
        <v>0</v>
      </c>
      <c r="AD230" s="450">
        <f>IF(IFERROR(HLOOKUP($B230,$F27:$FS27,1,FALSE),0)=0,0,1)*AD$62</f>
        <v>0</v>
      </c>
      <c r="AE230" s="450">
        <f>IF(IFERROR(HLOOKUP($B230,$F28:$FS28,1,FALSE),0)=0,0,1)*AE$62</f>
        <v>0</v>
      </c>
      <c r="AF230" s="450">
        <f>IF(IFERROR(HLOOKUP($B230,$F29:$FS29,1,FALSE),0)=0,0,1)*AF$62</f>
        <v>0</v>
      </c>
      <c r="AG230" s="450">
        <f>IF(IFERROR(HLOOKUP($B230,$F30:$FS30,1,FALSE),0)=0,0,1)*AG$62</f>
        <v>0</v>
      </c>
      <c r="AH230" s="450">
        <f>IF(IFERROR(HLOOKUP($B230,$F31:$FS31,1,FALSE),0)=0,0,1)*AH$62</f>
        <v>0</v>
      </c>
      <c r="AI230" s="450">
        <f>IF(IFERROR(HLOOKUP($B230,$F32:$FS32,1,FALSE),0)=0,0,1)*AI$62</f>
        <v>0</v>
      </c>
      <c r="AJ230" s="450">
        <f>IF(IFERROR(HLOOKUP($B230,$F33:$FS33,1,FALSE),0)=0,0,1)*AJ$62</f>
        <v>0</v>
      </c>
      <c r="AK230" s="450">
        <f>IF(IFERROR(HLOOKUP($B230,$F34:$FS34,1,FALSE),0)=0,0,1)*AK$62</f>
        <v>0</v>
      </c>
      <c r="AL230" s="450">
        <f>IF(IFERROR(HLOOKUP($B230,$F35:$FS35,1,FALSE),0)=0,0,1)*AL$62</f>
        <v>0</v>
      </c>
      <c r="AM230" s="450">
        <f>IF(IFERROR(HLOOKUP($B230,$F36:$FS36,1,FALSE),0)=0,0,1)*AM$62</f>
        <v>0</v>
      </c>
      <c r="AN230" s="450">
        <f>IF(IFERROR(HLOOKUP($B230,$F37:$FS37,1,FALSE),0)=0,0,1)*AN$62</f>
        <v>0</v>
      </c>
      <c r="AO230" s="450">
        <f>IF(IFERROR(HLOOKUP($B230,$F38:$FS38,1,FALSE),0)=0,0,1)*AO$62</f>
        <v>0</v>
      </c>
      <c r="AP230" s="450">
        <f>IF(IFERROR(HLOOKUP($B230,$F39:$FS39,1,FALSE),0)=0,0,1)*AP$62</f>
        <v>0</v>
      </c>
      <c r="AQ230" s="450">
        <f>IF(IFERROR(HLOOKUP($B230,$F40:$FS40,1,FALSE),0)=0,0,1)*AQ$62</f>
        <v>0</v>
      </c>
      <c r="AR230" s="450">
        <f>IF(IFERROR(HLOOKUP($B230,$F41:$FS41,1,FALSE),0)=0,0,1)*AR$62</f>
        <v>0</v>
      </c>
      <c r="AS230" s="450">
        <f>IF(IFERROR(HLOOKUP($B230,$F42:$FS42,1,FALSE),0)=0,0,1)*AS$62</f>
        <v>0</v>
      </c>
      <c r="AT230" s="450">
        <f>IF(IFERROR(HLOOKUP($B230,$F43:$FS43,1,FALSE),0)=0,0,1)*AT$62</f>
        <v>0</v>
      </c>
      <c r="AU230" s="450">
        <f>IF(IFERROR(HLOOKUP($B230,$F44:$FS44,1,FALSE),0)=0,0,1)*AU$62</f>
        <v>0</v>
      </c>
      <c r="AV230" s="450">
        <f>IF(IFERROR(HLOOKUP($B230,$F45:$FS45,1,FALSE),0)=0,0,1)*AV$62</f>
        <v>0</v>
      </c>
      <c r="AW230" s="450">
        <f>IF(IFERROR(HLOOKUP($B230,$F46:$FS46,1,FALSE),0)=0,0,1)*AW$62</f>
        <v>0</v>
      </c>
      <c r="AX230" s="450">
        <f>IF(IFERROR(HLOOKUP($B230,$F47:$FS47,1,FALSE),0)=0,0,1)*AX$62</f>
        <v>0</v>
      </c>
      <c r="AY230" s="450">
        <f>IF(IFERROR(HLOOKUP($B230,$F48:$FS48,1,FALSE),0)=0,0,1)*AY$62</f>
        <v>0</v>
      </c>
      <c r="AZ230" s="450">
        <f>IF(IFERROR(HLOOKUP($B230,$F49:$FS49,1,FALSE),0)=0,0,1)*AZ$62</f>
        <v>0</v>
      </c>
      <c r="BA230" s="450">
        <f>IF(IFERROR(HLOOKUP($B230,$F50:$FS50,1,FALSE),0)=0,0,1)*BA$62</f>
        <v>0</v>
      </c>
      <c r="BB230" s="450">
        <f>IF(IFERROR(HLOOKUP($B230,$F51:$FS51,1,FALSE),0)=0,0,1)*BB$62</f>
        <v>0</v>
      </c>
      <c r="BC230" s="450">
        <f>IF(IFERROR(HLOOKUP($B230,$F52:$FS52,1,FALSE),0)=0,0,1)*BC$62</f>
        <v>1</v>
      </c>
      <c r="BD230" s="450">
        <f>IF(IFERROR(HLOOKUP($B230,$F53:$FS53,1,FALSE),0)=0,0,1)*BD$62</f>
        <v>0</v>
      </c>
      <c r="BE230" s="450">
        <f>IF(IFERROR(HLOOKUP($B230,$F54:$FS54,1,FALSE),0)=0,0,1)*BE$62</f>
        <v>0</v>
      </c>
      <c r="BF230" s="450">
        <f>IF(IFERROR(HLOOKUP($B230,$F55:$FS55,1,FALSE),0)=0,0,1)*BF$62</f>
        <v>0</v>
      </c>
      <c r="BG230" s="450">
        <f>IF(IFERROR(HLOOKUP($B230,$F56:$FS56,1,FALSE),0)=0,0,1)*BG$62</f>
        <v>0</v>
      </c>
      <c r="BH230" s="450">
        <f>IF(IFERROR(HLOOKUP($B230,$F57:$FS57,1,FALSE),0)=0,0,1)*BH$62</f>
        <v>0</v>
      </c>
      <c r="BI230" s="450">
        <f>IF(IFERROR(HLOOKUP($B230,$F58:$FS58,1,FALSE),0)=0,0,1)*BI$62</f>
        <v>0</v>
      </c>
    </row>
    <row r="231" spans="1:63" ht="13">
      <c r="A231" s="609">
        <v>17</v>
      </c>
      <c r="B231" s="619" t="s">
        <v>803</v>
      </c>
      <c r="C231">
        <f t="shared" ca="1" si="0"/>
        <v>0.18</v>
      </c>
      <c r="D231">
        <f t="shared" si="1"/>
        <v>1</v>
      </c>
      <c r="E231" s="450">
        <f>IF(IFERROR(HLOOKUP($B231,$F2:$FS2,1,FALSE),0)=0,0,1)*E$62</f>
        <v>0</v>
      </c>
      <c r="F231" s="450">
        <f>IF(IFERROR(HLOOKUP($B231,$F3:$FS3,1,FALSE),0)=0,0,1)*F$62</f>
        <v>0.18</v>
      </c>
      <c r="G231" s="450">
        <f>IF(IFERROR(HLOOKUP($B231,$F4:$FS4,1,FALSE),0)=0,0,1)*G$62</f>
        <v>0</v>
      </c>
      <c r="H231" s="450">
        <f>IF(IFERROR(HLOOKUP($B231,$F5:$FS5,1,FALSE),0)=0,0,1)*H$62</f>
        <v>0</v>
      </c>
      <c r="I231" s="450">
        <f ca="1">IF(IFERROR(HLOOKUP($B231,$F6:$FS6,1,FALSE),0)=0,0,1)*I$62</f>
        <v>0</v>
      </c>
      <c r="J231" s="450">
        <f>IF(IFERROR(HLOOKUP($B231,$F7:$FS7,1,FALSE),0)=0,0,1)*J$62</f>
        <v>0</v>
      </c>
      <c r="K231" s="450">
        <f>IF(IFERROR(HLOOKUP($B231,$F8:$FS8,1,FALSE),0)=0,0,1)*K$62</f>
        <v>0</v>
      </c>
      <c r="L231" s="450">
        <f>IF(IFERROR(HLOOKUP($B231,$F9:$FS9,1,FALSE),0)=0,0,1)*L$62</f>
        <v>0</v>
      </c>
      <c r="M231" s="450">
        <f>IF(IFERROR(HLOOKUP($B231,$F10:$FS10,1,FALSE),0)=0,0,1)*M$62</f>
        <v>0</v>
      </c>
      <c r="N231" s="450">
        <f>IF(IFERROR(HLOOKUP($B231,$F11:$FS11,1,FALSE),0)=0,0,1)*N$62</f>
        <v>0</v>
      </c>
      <c r="O231" s="450">
        <f>IF(IFERROR(HLOOKUP($B231,$F12:$FS12,1,FALSE),0)=0,0,1)*O$62</f>
        <v>0</v>
      </c>
      <c r="P231" s="450">
        <f>IF(IFERROR(HLOOKUP($B231,$F13:$FS13,1,FALSE),0)=0,0,1)*P$62</f>
        <v>0</v>
      </c>
      <c r="Q231" s="450">
        <f>IF(IFERROR(HLOOKUP($B231,$F14:$FS14,1,FALSE),0)=0,0,1)*Q$62</f>
        <v>0</v>
      </c>
      <c r="R231" s="450">
        <f>IF(IFERROR(HLOOKUP($B231,$F15:$FS15,1,FALSE),0)=0,0,1)*R$62</f>
        <v>0</v>
      </c>
      <c r="S231" s="450">
        <f>IF(IFERROR(HLOOKUP($B231,$F16:$FS16,1,FALSE),0)=0,0,1)*S$62</f>
        <v>0</v>
      </c>
      <c r="T231" s="450">
        <f>IF(IFERROR(HLOOKUP($B231,$F17:$FS17,1,FALSE),0)=0,0,1)*T$62</f>
        <v>0</v>
      </c>
      <c r="U231" s="450">
        <f>IF(IFERROR(HLOOKUP($B231,$F18:$FS18,1,FALSE),0)=0,0,1)*U$62</f>
        <v>0</v>
      </c>
      <c r="V231" s="450">
        <f>IF(IFERROR(HLOOKUP($B231,$F19:$FS19,1,FALSE),0)=0,0,1)*V$62</f>
        <v>0</v>
      </c>
      <c r="W231" s="450">
        <f>IF(IFERROR(HLOOKUP($B231,$F20:$FS20,1,FALSE),0)=0,0,1)*W$62</f>
        <v>0</v>
      </c>
      <c r="X231" s="450">
        <f>IF(IFERROR(HLOOKUP($B231,$F21:$FS21,1,FALSE),0)=0,0,1)*X$62</f>
        <v>0</v>
      </c>
      <c r="Y231" s="450">
        <f>IF(IFERROR(HLOOKUP($B231,$F22:$FS22,1,FALSE),0)=0,0,1)*Y$62</f>
        <v>0</v>
      </c>
      <c r="Z231" s="450">
        <f>IF(IFERROR(HLOOKUP($B231,$F23:$FS23,1,FALSE),0)=0,0,1)*Z$62</f>
        <v>0</v>
      </c>
      <c r="AA231" s="450">
        <f>IF(IFERROR(HLOOKUP($B231,$F24:$FS24,1,FALSE),0)=0,0,1)*AA$62</f>
        <v>0</v>
      </c>
      <c r="AB231" s="450">
        <f>IF(IFERROR(HLOOKUP($B231,$F25:$FS25,1,FALSE),0)=0,0,1)*AB$62</f>
        <v>0</v>
      </c>
      <c r="AC231" s="450">
        <f>IF(IFERROR(HLOOKUP($B231,$F26:$FS26,1,FALSE),0)=0,0,1)*AC$62</f>
        <v>0</v>
      </c>
      <c r="AD231" s="450">
        <f>IF(IFERROR(HLOOKUP($B231,$F27:$FS27,1,FALSE),0)=0,0,1)*AD$62</f>
        <v>0</v>
      </c>
      <c r="AE231" s="450">
        <f>IF(IFERROR(HLOOKUP($B231,$F28:$FS28,1,FALSE),0)=0,0,1)*AE$62</f>
        <v>0</v>
      </c>
      <c r="AF231" s="450">
        <f>IF(IFERROR(HLOOKUP($B231,$F29:$FS29,1,FALSE),0)=0,0,1)*AF$62</f>
        <v>0</v>
      </c>
      <c r="AG231" s="450">
        <f>IF(IFERROR(HLOOKUP($B231,$F30:$FS30,1,FALSE),0)=0,0,1)*AG$62</f>
        <v>0</v>
      </c>
      <c r="AH231" s="450">
        <f>IF(IFERROR(HLOOKUP($B231,$F31:$FS31,1,FALSE),0)=0,0,1)*AH$62</f>
        <v>0</v>
      </c>
      <c r="AI231" s="450">
        <f>IF(IFERROR(HLOOKUP($B231,$F32:$FS32,1,FALSE),0)=0,0,1)*AI$62</f>
        <v>0</v>
      </c>
      <c r="AJ231" s="450">
        <f>IF(IFERROR(HLOOKUP($B231,$F33:$FS33,1,FALSE),0)=0,0,1)*AJ$62</f>
        <v>0</v>
      </c>
      <c r="AK231" s="450">
        <f>IF(IFERROR(HLOOKUP($B231,$F34:$FS34,1,FALSE),0)=0,0,1)*AK$62</f>
        <v>0</v>
      </c>
      <c r="AL231" s="450">
        <f>IF(IFERROR(HLOOKUP($B231,$F35:$FS35,1,FALSE),0)=0,0,1)*AL$62</f>
        <v>0</v>
      </c>
      <c r="AM231" s="450">
        <f>IF(IFERROR(HLOOKUP($B231,$F36:$FS36,1,FALSE),0)=0,0,1)*AM$62</f>
        <v>0</v>
      </c>
      <c r="AN231" s="450">
        <f>IF(IFERROR(HLOOKUP($B231,$F37:$FS37,1,FALSE),0)=0,0,1)*AN$62</f>
        <v>0</v>
      </c>
      <c r="AO231" s="450">
        <f>IF(IFERROR(HLOOKUP($B231,$F38:$FS38,1,FALSE),0)=0,0,1)*AO$62</f>
        <v>0</v>
      </c>
      <c r="AP231" s="450">
        <f>IF(IFERROR(HLOOKUP($B231,$F39:$FS39,1,FALSE),0)=0,0,1)*AP$62</f>
        <v>0</v>
      </c>
      <c r="AQ231" s="450">
        <f>IF(IFERROR(HLOOKUP($B231,$F40:$FS40,1,FALSE),0)=0,0,1)*AQ$62</f>
        <v>0</v>
      </c>
      <c r="AR231" s="450">
        <f>IF(IFERROR(HLOOKUP($B231,$F41:$FS41,1,FALSE),0)=0,0,1)*AR$62</f>
        <v>0</v>
      </c>
      <c r="AS231" s="450">
        <f>IF(IFERROR(HLOOKUP($B231,$F42:$FS42,1,FALSE),0)=0,0,1)*AS$62</f>
        <v>0</v>
      </c>
      <c r="AT231" s="450">
        <f>IF(IFERROR(HLOOKUP($B231,$F43:$FS43,1,FALSE),0)=0,0,1)*AT$62</f>
        <v>0</v>
      </c>
      <c r="AU231" s="450">
        <f>IF(IFERROR(HLOOKUP($B231,$F44:$FS44,1,FALSE),0)=0,0,1)*AU$62</f>
        <v>0</v>
      </c>
      <c r="AV231" s="450">
        <f>IF(IFERROR(HLOOKUP($B231,$F45:$FS45,1,FALSE),0)=0,0,1)*AV$62</f>
        <v>0</v>
      </c>
      <c r="AW231" s="450">
        <f>IF(IFERROR(HLOOKUP($B231,$F46:$FS46,1,FALSE),0)=0,0,1)*AW$62</f>
        <v>0</v>
      </c>
      <c r="AX231" s="450">
        <f>IF(IFERROR(HLOOKUP($B231,$F47:$FS47,1,FALSE),0)=0,0,1)*AX$62</f>
        <v>0</v>
      </c>
      <c r="AY231" s="450">
        <f>IF(IFERROR(HLOOKUP($B231,$F48:$FS48,1,FALSE),0)=0,0,1)*AY$62</f>
        <v>0</v>
      </c>
      <c r="AZ231" s="450">
        <f>IF(IFERROR(HLOOKUP($B231,$F49:$FS49,1,FALSE),0)=0,0,1)*AZ$62</f>
        <v>0</v>
      </c>
      <c r="BA231" s="450">
        <f>IF(IFERROR(HLOOKUP($B231,$F50:$FS50,1,FALSE),0)=0,0,1)*BA$62</f>
        <v>0</v>
      </c>
      <c r="BB231" s="450">
        <f>IF(IFERROR(HLOOKUP($B231,$F51:$FS51,1,FALSE),0)=0,0,1)*BB$62</f>
        <v>0</v>
      </c>
      <c r="BC231" s="450">
        <f>IF(IFERROR(HLOOKUP($B231,$F52:$FS52,1,FALSE),0)=0,0,1)*BC$62</f>
        <v>0</v>
      </c>
      <c r="BD231" s="450">
        <f>IF(IFERROR(HLOOKUP($B231,$F53:$FS53,1,FALSE),0)=0,0,1)*BD$62</f>
        <v>0</v>
      </c>
      <c r="BE231" s="450">
        <f>IF(IFERROR(HLOOKUP($B231,$F54:$FS54,1,FALSE),0)=0,0,1)*BE$62</f>
        <v>0</v>
      </c>
      <c r="BF231" s="450">
        <f>IF(IFERROR(HLOOKUP($B231,$F55:$FS55,1,FALSE),0)=0,0,1)*BF$62</f>
        <v>0</v>
      </c>
      <c r="BG231" s="450">
        <f>IF(IFERROR(HLOOKUP($B231,$F56:$FS56,1,FALSE),0)=0,0,1)*BG$62</f>
        <v>0</v>
      </c>
      <c r="BH231" s="450">
        <f>IF(IFERROR(HLOOKUP($B231,$F57:$FS57,1,FALSE),0)=0,0,1)*BH$62</f>
        <v>0</v>
      </c>
      <c r="BI231" s="450">
        <f>IF(IFERROR(HLOOKUP($B231,$F58:$FS58,1,FALSE),0)=0,0,1)*BI$62</f>
        <v>0</v>
      </c>
    </row>
    <row r="232" spans="1:63" ht="13">
      <c r="A232" s="609">
        <v>17</v>
      </c>
      <c r="B232" s="619" t="s">
        <v>804</v>
      </c>
      <c r="C232">
        <f t="shared" ca="1" si="0"/>
        <v>0.18</v>
      </c>
      <c r="D232">
        <f t="shared" si="1"/>
        <v>1</v>
      </c>
      <c r="E232" s="450">
        <f>IF(IFERROR(HLOOKUP($B232,$F2:$FS2,1,FALSE),0)=0,0,1)*E$62</f>
        <v>0</v>
      </c>
      <c r="F232" s="450">
        <f>IF(IFERROR(HLOOKUP($B232,$F3:$FS3,1,FALSE),0)=0,0,1)*F$62</f>
        <v>0.18</v>
      </c>
      <c r="G232" s="450">
        <f>IF(IFERROR(HLOOKUP($B232,$F4:$FS4,1,FALSE),0)=0,0,1)*G$62</f>
        <v>0</v>
      </c>
      <c r="H232" s="450">
        <f>IF(IFERROR(HLOOKUP($B232,$F5:$FS5,1,FALSE),0)=0,0,1)*H$62</f>
        <v>0</v>
      </c>
      <c r="I232" s="450">
        <f ca="1">IF(IFERROR(HLOOKUP($B232,$F6:$FS6,1,FALSE),0)=0,0,1)*I$62</f>
        <v>0</v>
      </c>
      <c r="J232" s="450">
        <f>IF(IFERROR(HLOOKUP($B232,$F7:$FS7,1,FALSE),0)=0,0,1)*J$62</f>
        <v>0</v>
      </c>
      <c r="K232" s="450">
        <f>IF(IFERROR(HLOOKUP($B232,$F8:$FS8,1,FALSE),0)=0,0,1)*K$62</f>
        <v>0</v>
      </c>
      <c r="L232" s="450">
        <f>IF(IFERROR(HLOOKUP($B232,$F9:$FS9,1,FALSE),0)=0,0,1)*L$62</f>
        <v>0</v>
      </c>
      <c r="M232" s="450">
        <f>IF(IFERROR(HLOOKUP($B232,$F10:$FS10,1,FALSE),0)=0,0,1)*M$62</f>
        <v>0</v>
      </c>
      <c r="N232" s="450">
        <f>IF(IFERROR(HLOOKUP($B232,$F11:$FS11,1,FALSE),0)=0,0,1)*N$62</f>
        <v>0</v>
      </c>
      <c r="O232" s="450">
        <f>IF(IFERROR(HLOOKUP($B232,$F12:$FS12,1,FALSE),0)=0,0,1)*O$62</f>
        <v>0</v>
      </c>
      <c r="P232" s="450">
        <f>IF(IFERROR(HLOOKUP($B232,$F13:$FS13,1,FALSE),0)=0,0,1)*P$62</f>
        <v>0</v>
      </c>
      <c r="Q232" s="450">
        <f>IF(IFERROR(HLOOKUP($B232,$F14:$FS14,1,FALSE),0)=0,0,1)*Q$62</f>
        <v>0</v>
      </c>
      <c r="R232" s="450">
        <f>IF(IFERROR(HLOOKUP($B232,$F15:$FS15,1,FALSE),0)=0,0,1)*R$62</f>
        <v>0</v>
      </c>
      <c r="S232" s="450">
        <f>IF(IFERROR(HLOOKUP($B232,$F16:$FS16,1,FALSE),0)=0,0,1)*S$62</f>
        <v>0</v>
      </c>
      <c r="T232" s="450">
        <f>IF(IFERROR(HLOOKUP($B232,$F17:$FS17,1,FALSE),0)=0,0,1)*T$62</f>
        <v>0</v>
      </c>
      <c r="U232" s="450">
        <f>IF(IFERROR(HLOOKUP($B232,$F18:$FS18,1,FALSE),0)=0,0,1)*U$62</f>
        <v>0</v>
      </c>
      <c r="V232" s="450">
        <f>IF(IFERROR(HLOOKUP($B232,$F19:$FS19,1,FALSE),0)=0,0,1)*V$62</f>
        <v>0</v>
      </c>
      <c r="W232" s="450">
        <f>IF(IFERROR(HLOOKUP($B232,$F20:$FS20,1,FALSE),0)=0,0,1)*W$62</f>
        <v>0</v>
      </c>
      <c r="X232" s="450">
        <f>IF(IFERROR(HLOOKUP($B232,$F21:$FS21,1,FALSE),0)=0,0,1)*X$62</f>
        <v>0</v>
      </c>
      <c r="Y232" s="450">
        <f>IF(IFERROR(HLOOKUP($B232,$F22:$FS22,1,FALSE),0)=0,0,1)*Y$62</f>
        <v>0</v>
      </c>
      <c r="Z232" s="450">
        <f>IF(IFERROR(HLOOKUP($B232,$F23:$FS23,1,FALSE),0)=0,0,1)*Z$62</f>
        <v>0</v>
      </c>
      <c r="AA232" s="450">
        <f>IF(IFERROR(HLOOKUP($B232,$F24:$FS24,1,FALSE),0)=0,0,1)*AA$62</f>
        <v>0</v>
      </c>
      <c r="AB232" s="450">
        <f>IF(IFERROR(HLOOKUP($B232,$F25:$FS25,1,FALSE),0)=0,0,1)*AB$62</f>
        <v>0</v>
      </c>
      <c r="AC232" s="450">
        <f>IF(IFERROR(HLOOKUP($B232,$F26:$FS26,1,FALSE),0)=0,0,1)*AC$62</f>
        <v>0</v>
      </c>
      <c r="AD232" s="450">
        <f>IF(IFERROR(HLOOKUP($B232,$F27:$FS27,1,FALSE),0)=0,0,1)*AD$62</f>
        <v>0</v>
      </c>
      <c r="AE232" s="450">
        <f>IF(IFERROR(HLOOKUP($B232,$F28:$FS28,1,FALSE),0)=0,0,1)*AE$62</f>
        <v>0</v>
      </c>
      <c r="AF232" s="450">
        <f>IF(IFERROR(HLOOKUP($B232,$F29:$FS29,1,FALSE),0)=0,0,1)*AF$62</f>
        <v>0</v>
      </c>
      <c r="AG232" s="450">
        <f>IF(IFERROR(HLOOKUP($B232,$F30:$FS30,1,FALSE),0)=0,0,1)*AG$62</f>
        <v>0</v>
      </c>
      <c r="AH232" s="450">
        <f>IF(IFERROR(HLOOKUP($B232,$F31:$FS31,1,FALSE),0)=0,0,1)*AH$62</f>
        <v>0</v>
      </c>
      <c r="AI232" s="450">
        <f>IF(IFERROR(HLOOKUP($B232,$F32:$FS32,1,FALSE),0)=0,0,1)*AI$62</f>
        <v>0</v>
      </c>
      <c r="AJ232" s="450">
        <f>IF(IFERROR(HLOOKUP($B232,$F33:$FS33,1,FALSE),0)=0,0,1)*AJ$62</f>
        <v>0</v>
      </c>
      <c r="AK232" s="450">
        <f>IF(IFERROR(HLOOKUP($B232,$F34:$FS34,1,FALSE),0)=0,0,1)*AK$62</f>
        <v>0</v>
      </c>
      <c r="AL232" s="450">
        <f>IF(IFERROR(HLOOKUP($B232,$F35:$FS35,1,FALSE),0)=0,0,1)*AL$62</f>
        <v>0</v>
      </c>
      <c r="AM232" s="450">
        <f>IF(IFERROR(HLOOKUP($B232,$F36:$FS36,1,FALSE),0)=0,0,1)*AM$62</f>
        <v>0</v>
      </c>
      <c r="AN232" s="450">
        <f>IF(IFERROR(HLOOKUP($B232,$F37:$FS37,1,FALSE),0)=0,0,1)*AN$62</f>
        <v>0</v>
      </c>
      <c r="AO232" s="450">
        <f>IF(IFERROR(HLOOKUP($B232,$F38:$FS38,1,FALSE),0)=0,0,1)*AO$62</f>
        <v>0</v>
      </c>
      <c r="AP232" s="450">
        <f>IF(IFERROR(HLOOKUP($B232,$F39:$FS39,1,FALSE),0)=0,0,1)*AP$62</f>
        <v>0</v>
      </c>
      <c r="AQ232" s="450">
        <f>IF(IFERROR(HLOOKUP($B232,$F40:$FS40,1,FALSE),0)=0,0,1)*AQ$62</f>
        <v>0</v>
      </c>
      <c r="AR232" s="450">
        <f>IF(IFERROR(HLOOKUP($B232,$F41:$FS41,1,FALSE),0)=0,0,1)*AR$62</f>
        <v>0</v>
      </c>
      <c r="AS232" s="450">
        <f>IF(IFERROR(HLOOKUP($B232,$F42:$FS42,1,FALSE),0)=0,0,1)*AS$62</f>
        <v>0</v>
      </c>
      <c r="AT232" s="450">
        <f>IF(IFERROR(HLOOKUP($B232,$F43:$FS43,1,FALSE),0)=0,0,1)*AT$62</f>
        <v>0</v>
      </c>
      <c r="AU232" s="450">
        <f>IF(IFERROR(HLOOKUP($B232,$F44:$FS44,1,FALSE),0)=0,0,1)*AU$62</f>
        <v>0</v>
      </c>
      <c r="AV232" s="450">
        <f>IF(IFERROR(HLOOKUP($B232,$F45:$FS45,1,FALSE),0)=0,0,1)*AV$62</f>
        <v>0</v>
      </c>
      <c r="AW232" s="450">
        <f>IF(IFERROR(HLOOKUP($B232,$F46:$FS46,1,FALSE),0)=0,0,1)*AW$62</f>
        <v>0</v>
      </c>
      <c r="AX232" s="450">
        <f>IF(IFERROR(HLOOKUP($B232,$F47:$FS47,1,FALSE),0)=0,0,1)*AX$62</f>
        <v>0</v>
      </c>
      <c r="AY232" s="450">
        <f>IF(IFERROR(HLOOKUP($B232,$F48:$FS48,1,FALSE),0)=0,0,1)*AY$62</f>
        <v>0</v>
      </c>
      <c r="AZ232" s="450">
        <f>IF(IFERROR(HLOOKUP($B232,$F49:$FS49,1,FALSE),0)=0,0,1)*AZ$62</f>
        <v>0</v>
      </c>
      <c r="BA232" s="450">
        <f>IF(IFERROR(HLOOKUP($B232,$F50:$FS50,1,FALSE),0)=0,0,1)*BA$62</f>
        <v>0</v>
      </c>
      <c r="BB232" s="450">
        <f>IF(IFERROR(HLOOKUP($B232,$F51:$FS51,1,FALSE),0)=0,0,1)*BB$62</f>
        <v>0</v>
      </c>
      <c r="BC232" s="450">
        <f>IF(IFERROR(HLOOKUP($B232,$F52:$FS52,1,FALSE),0)=0,0,1)*BC$62</f>
        <v>0</v>
      </c>
      <c r="BD232" s="450">
        <f>IF(IFERROR(HLOOKUP($B232,$F53:$FS53,1,FALSE),0)=0,0,1)*BD$62</f>
        <v>0</v>
      </c>
      <c r="BE232" s="450">
        <f>IF(IFERROR(HLOOKUP($B232,$F54:$FS54,1,FALSE),0)=0,0,1)*BE$62</f>
        <v>0</v>
      </c>
      <c r="BF232" s="450">
        <f>IF(IFERROR(HLOOKUP($B232,$F55:$FS55,1,FALSE),0)=0,0,1)*BF$62</f>
        <v>0</v>
      </c>
      <c r="BG232" s="450">
        <f>IF(IFERROR(HLOOKUP($B232,$F56:$FS56,1,FALSE),0)=0,0,1)*BG$62</f>
        <v>0</v>
      </c>
      <c r="BH232" s="450">
        <f>IF(IFERROR(HLOOKUP($B232,$F57:$FS57,1,FALSE),0)=0,0,1)*BH$62</f>
        <v>0</v>
      </c>
      <c r="BI232" s="450">
        <f>IF(IFERROR(HLOOKUP($B232,$F58:$FS58,1,FALSE),0)=0,0,1)*BI$62</f>
        <v>0</v>
      </c>
    </row>
    <row r="236" spans="1:63" ht="24">
      <c r="A236" s="609" t="s">
        <v>812</v>
      </c>
      <c r="B236" s="609" t="s">
        <v>809</v>
      </c>
      <c r="C236" s="609" t="s">
        <v>813</v>
      </c>
      <c r="D236" s="450"/>
      <c r="F236" s="450"/>
      <c r="G236" s="618" t="s">
        <v>49</v>
      </c>
      <c r="H236" s="618" t="s">
        <v>52</v>
      </c>
      <c r="I236" s="618" t="s">
        <v>54</v>
      </c>
      <c r="J236" s="618" t="s">
        <v>57</v>
      </c>
      <c r="K236" s="618" t="s">
        <v>59</v>
      </c>
      <c r="L236" s="618" t="s">
        <v>61</v>
      </c>
      <c r="M236" s="618" t="s">
        <v>63</v>
      </c>
      <c r="N236" s="618" t="s">
        <v>65</v>
      </c>
      <c r="O236" s="621"/>
      <c r="P236" s="618" t="s">
        <v>69</v>
      </c>
      <c r="Q236" s="618" t="s">
        <v>71</v>
      </c>
      <c r="R236" s="618" t="s">
        <v>74</v>
      </c>
      <c r="S236" s="618" t="s">
        <v>76</v>
      </c>
      <c r="T236" s="618" t="s">
        <v>78</v>
      </c>
      <c r="U236" s="618" t="s">
        <v>81</v>
      </c>
      <c r="V236" s="618" t="s">
        <v>83</v>
      </c>
      <c r="W236" s="621"/>
      <c r="X236" s="618" t="s">
        <v>86</v>
      </c>
      <c r="Y236" s="618" t="s">
        <v>88</v>
      </c>
      <c r="Z236" s="618" t="s">
        <v>92</v>
      </c>
      <c r="AA236" s="618" t="s">
        <v>95</v>
      </c>
      <c r="AB236" s="618" t="s">
        <v>97</v>
      </c>
      <c r="AC236" s="618" t="s">
        <v>99</v>
      </c>
      <c r="AD236" s="618" t="s">
        <v>814</v>
      </c>
      <c r="AE236" s="621"/>
      <c r="AF236" s="618" t="s">
        <v>102</v>
      </c>
      <c r="AG236" s="618" t="s">
        <v>104</v>
      </c>
      <c r="AH236" s="618" t="s">
        <v>106</v>
      </c>
      <c r="AI236" s="618" t="s">
        <v>109</v>
      </c>
      <c r="AJ236" s="618" t="s">
        <v>111</v>
      </c>
      <c r="AK236" s="618" t="s">
        <v>114</v>
      </c>
      <c r="AL236" s="618" t="s">
        <v>116</v>
      </c>
      <c r="AM236" s="618" t="s">
        <v>119</v>
      </c>
      <c r="AN236" s="618" t="s">
        <v>121</v>
      </c>
      <c r="AO236" s="618" t="s">
        <v>123</v>
      </c>
      <c r="AP236" s="618" t="s">
        <v>126</v>
      </c>
      <c r="AQ236" s="618" t="s">
        <v>128</v>
      </c>
      <c r="AR236" s="618" t="s">
        <v>130</v>
      </c>
      <c r="AS236" s="618" t="s">
        <v>133</v>
      </c>
      <c r="AT236" s="618" t="s">
        <v>135</v>
      </c>
      <c r="AU236" s="618" t="s">
        <v>138</v>
      </c>
      <c r="AV236" s="618" t="s">
        <v>140</v>
      </c>
      <c r="AW236" s="618" t="s">
        <v>143</v>
      </c>
      <c r="AX236" s="618" t="s">
        <v>145</v>
      </c>
      <c r="AY236" s="621"/>
      <c r="AZ236" s="618" t="s">
        <v>148</v>
      </c>
      <c r="BA236" s="618" t="s">
        <v>150</v>
      </c>
      <c r="BB236" s="618" t="s">
        <v>153</v>
      </c>
      <c r="BC236" s="618" t="s">
        <v>154</v>
      </c>
      <c r="BD236" s="618" t="s">
        <v>156</v>
      </c>
      <c r="BE236" s="618" t="s">
        <v>159</v>
      </c>
      <c r="BF236" s="618" t="s">
        <v>161</v>
      </c>
      <c r="BG236" s="618" t="s">
        <v>163</v>
      </c>
      <c r="BH236" s="618" t="s">
        <v>166</v>
      </c>
      <c r="BI236" s="618" t="s">
        <v>168</v>
      </c>
      <c r="BJ236" s="618" t="s">
        <v>170</v>
      </c>
      <c r="BK236" s="618" t="s">
        <v>172</v>
      </c>
    </row>
    <row r="237" spans="1:63" ht="13">
      <c r="A237" s="609" t="s">
        <v>815</v>
      </c>
      <c r="B237" s="619" t="s">
        <v>640</v>
      </c>
      <c r="C237">
        <f t="shared" ref="C237:C407" si="2">SUM(E237:BI237)</f>
        <v>1</v>
      </c>
      <c r="D237" s="450"/>
      <c r="E237" s="609" t="s">
        <v>815</v>
      </c>
      <c r="F237" s="619" t="s">
        <v>640</v>
      </c>
      <c r="G237" s="450">
        <f>IF(IFERROR(HLOOKUP($F237,$F2:$FS2,1,FALSE),0)=0,0,1)</f>
        <v>0</v>
      </c>
      <c r="H237" s="450">
        <f>IF(IFERROR(HLOOKUP($F237,$F3:$FS3,1,FALSE),0)=0,0,1)</f>
        <v>1</v>
      </c>
      <c r="I237" s="450">
        <f>IF(IFERROR(HLOOKUP($F237,$F4:$FS4,1,FALSE),0)=0,0,1)</f>
        <v>0</v>
      </c>
      <c r="J237" s="450">
        <f>IF(IFERROR(HLOOKUP($F237,$F5:$FS5,1,FALSE),0)=0,0,1)</f>
        <v>0</v>
      </c>
      <c r="K237" s="450">
        <f>IF(IFERROR(HLOOKUP($F237,$F6:$FS6,1,FALSE),0)=0,0,1)</f>
        <v>0</v>
      </c>
      <c r="L237" s="450">
        <f>IF(IFERROR(HLOOKUP($F237,$F7:$FS7,1,FALSE),0)=0,0,1)</f>
        <v>0</v>
      </c>
      <c r="M237" s="450">
        <f>IF(IFERROR(HLOOKUP($F237,$F8:$FS8,1,FALSE),0)=0,0,1)</f>
        <v>0</v>
      </c>
      <c r="N237" s="450">
        <f>IF(IFERROR(HLOOKUP($F237,$F9:$FS9,1,FALSE),0)=0,0,1)</f>
        <v>0</v>
      </c>
      <c r="O237" s="450">
        <f>IF(IFERROR(HLOOKUP($F237,$F10:$FS10,1,FALSE),0)=0,0,1)</f>
        <v>0</v>
      </c>
      <c r="P237" s="450">
        <f>IF(IFERROR(HLOOKUP($F237,$F11:$FS11,1,FALSE),0)=0,0,1)</f>
        <v>0</v>
      </c>
      <c r="Q237" s="450">
        <f>IF(IFERROR(HLOOKUP($F237,$F12:$FS12,1,FALSE),0)=0,0,1)</f>
        <v>0</v>
      </c>
      <c r="R237" s="450">
        <f>IF(IFERROR(HLOOKUP($F237,$F13:$FS13,1,FALSE),0)=0,0,1)</f>
        <v>0</v>
      </c>
      <c r="S237" s="450">
        <f>IF(IFERROR(HLOOKUP($F237,$F14:$FS14,1,FALSE),0)=0,0,1)</f>
        <v>0</v>
      </c>
      <c r="T237" s="450">
        <f>IF(IFERROR(HLOOKUP($F237,$F15:$FS15,1,FALSE),0)=0,0,1)</f>
        <v>0</v>
      </c>
      <c r="U237" s="450">
        <f>IF(IFERROR(HLOOKUP($F237,$F16:$FS16,1,FALSE),0)=0,0,1)</f>
        <v>0</v>
      </c>
      <c r="V237" s="450">
        <f>IF(IFERROR(HLOOKUP($F237,$F17:$FS17,1,FALSE),0)=0,0,1)</f>
        <v>0</v>
      </c>
      <c r="W237" s="450">
        <f>IF(IFERROR(HLOOKUP($F237,$F18:$FS18,1,FALSE),0)=0,0,1)</f>
        <v>0</v>
      </c>
      <c r="X237" s="450">
        <f>IF(IFERROR(HLOOKUP($F237,$F19:$FS19,1,FALSE),0)=0,0,1)</f>
        <v>0</v>
      </c>
      <c r="Y237" s="450">
        <f>IF(IFERROR(HLOOKUP($F237,$F20:$FS20,1,FALSE),0)=0,0,1)</f>
        <v>0</v>
      </c>
      <c r="Z237" s="450">
        <f>IF(IFERROR(HLOOKUP($F237,$F21:$FS21,1,FALSE),0)=0,0,1)</f>
        <v>0</v>
      </c>
      <c r="AA237" s="450">
        <f>IF(IFERROR(HLOOKUP($F237,$F22:$FS22,1,FALSE),0)=0,0,1)</f>
        <v>0</v>
      </c>
      <c r="AB237" s="450">
        <f>IF(IFERROR(HLOOKUP($F237,$F23:$FS23,1,FALSE),0)=0,0,1)</f>
        <v>0</v>
      </c>
      <c r="AC237" s="450">
        <f>IF(IFERROR(HLOOKUP($F237,$F24:$FS24,1,FALSE),0)=0,0,1)</f>
        <v>0</v>
      </c>
      <c r="AD237" s="450">
        <f>IF(IFERROR(HLOOKUP($F237,$F25:$FS25,1,FALSE),0)=0,0,1)</f>
        <v>0</v>
      </c>
      <c r="AE237" s="450">
        <f>IF(IFERROR(HLOOKUP($F237,$F26:$FS26,1,FALSE),0)=0,0,1)</f>
        <v>0</v>
      </c>
      <c r="AF237" s="450">
        <f>IF(IFERROR(HLOOKUP($F237,$F27:$FS27,1,FALSE),0)=0,0,1)</f>
        <v>0</v>
      </c>
      <c r="AG237" s="450">
        <f>IF(IFERROR(HLOOKUP($F237,$F28:$FS28,1,FALSE),0)=0,0,1)</f>
        <v>0</v>
      </c>
      <c r="AH237" s="450">
        <f>IF(IFERROR(HLOOKUP($F237,$F29:$FS29,1,FALSE),0)=0,0,1)</f>
        <v>0</v>
      </c>
      <c r="AI237" s="450">
        <f>IF(IFERROR(HLOOKUP($F237,$F30:$FS30,1,FALSE),0)=0,0,1)</f>
        <v>0</v>
      </c>
      <c r="AJ237" s="450">
        <f>IF(IFERROR(HLOOKUP($F237,$F31:$FS31,1,FALSE),0)=0,0,1)</f>
        <v>0</v>
      </c>
      <c r="AK237" s="450">
        <f>IF(IFERROR(HLOOKUP($F237,$F32:$FS32,1,FALSE),0)=0,0,1)</f>
        <v>0</v>
      </c>
      <c r="AL237" s="450">
        <f>IF(IFERROR(HLOOKUP($F237,$F33:$FS33,1,FALSE),0)=0,0,1)</f>
        <v>0</v>
      </c>
      <c r="AM237" s="450">
        <f>IF(IFERROR(HLOOKUP($F237,$F34:$FS34,1,FALSE),0)=0,0,1)</f>
        <v>0</v>
      </c>
      <c r="AN237" s="450">
        <f>IF(IFERROR(HLOOKUP($F237,$F35:$FS35,1,FALSE),0)=0,0,1)</f>
        <v>0</v>
      </c>
      <c r="AO237" s="450">
        <f>IF(IFERROR(HLOOKUP($F237,$F36:$FS36,1,FALSE),0)=0,0,1)</f>
        <v>0</v>
      </c>
      <c r="AP237" s="450">
        <f>IF(IFERROR(HLOOKUP($F237,$F37:$FS37,1,FALSE),0)=0,0,1)</f>
        <v>0</v>
      </c>
      <c r="AQ237" s="450">
        <f>IF(IFERROR(HLOOKUP($F237,$F38:$FS38,1,FALSE),0)=0,0,1)</f>
        <v>0</v>
      </c>
      <c r="AR237" s="450">
        <f>IF(IFERROR(HLOOKUP($F237,$F39:$FS39,1,FALSE),0)=0,0,1)</f>
        <v>0</v>
      </c>
      <c r="AS237" s="450">
        <f>IF(IFERROR(HLOOKUP($F237,$F40:$FS40,1,FALSE),0)=0,0,1)</f>
        <v>0</v>
      </c>
      <c r="AT237" s="450">
        <f>IF(IFERROR(HLOOKUP($F237,$F41:$FS41,1,FALSE),0)=0,0,1)</f>
        <v>0</v>
      </c>
      <c r="AU237" s="450">
        <f>IF(IFERROR(HLOOKUP($F237,$F42:$FS42,1,FALSE),0)=0,0,1)</f>
        <v>0</v>
      </c>
      <c r="AV237" s="450">
        <f>IF(IFERROR(HLOOKUP($F237,$F43:$FS43,1,FALSE),0)=0,0,1)</f>
        <v>0</v>
      </c>
      <c r="AW237" s="450">
        <f>IF(IFERROR(HLOOKUP($F237,$F44:$FS44,1,FALSE),0)=0,0,1)</f>
        <v>0</v>
      </c>
      <c r="AX237" s="450">
        <f>IF(IFERROR(HLOOKUP($F237,$F45:$FS45,1,FALSE),0)=0,0,1)</f>
        <v>0</v>
      </c>
      <c r="AY237" s="450">
        <f>IF(IFERROR(HLOOKUP($F237,$F46:$FS46,1,FALSE),0)=0,0,1)</f>
        <v>0</v>
      </c>
      <c r="AZ237" s="450">
        <f>IF(IFERROR(HLOOKUP($F237,$F47:$FS47,1,FALSE),0)=0,0,1)</f>
        <v>0</v>
      </c>
      <c r="BA237" s="450">
        <f>IF(IFERROR(HLOOKUP($F237,$F48:$FS48,1,FALSE),0)=0,0,1)</f>
        <v>0</v>
      </c>
      <c r="BB237" s="450">
        <f>IF(IFERROR(HLOOKUP($F237,$F49:$FS49,1,FALSE),0)=0,0,1)</f>
        <v>0</v>
      </c>
      <c r="BC237" s="450">
        <f>IF(IFERROR(HLOOKUP($F237,$F50:$FS50,1,FALSE),0)=0,0,1)</f>
        <v>0</v>
      </c>
      <c r="BD237" s="450">
        <f>IF(IFERROR(HLOOKUP($F237,$F51:$FS51,1,FALSE),0)=0,0,1)</f>
        <v>0</v>
      </c>
      <c r="BE237" s="450">
        <f>IF(IFERROR(HLOOKUP($F237,$F52:$FS52,1,FALSE),0)=0,0,1)</f>
        <v>0</v>
      </c>
      <c r="BF237" s="450">
        <f>IF(IFERROR(HLOOKUP($F237,$F53:$FS53,1,FALSE),0)=0,0,1)</f>
        <v>0</v>
      </c>
      <c r="BG237" s="450">
        <f>IF(IFERROR(HLOOKUP($F237,$F54:$FS54,1,FALSE),0)=0,0,1)</f>
        <v>0</v>
      </c>
      <c r="BH237" s="450">
        <f>IF(IFERROR(HLOOKUP($F237,$F55:$FS55,1,FALSE),0)=0,0,1)</f>
        <v>0</v>
      </c>
      <c r="BI237" s="450">
        <f>IF(IFERROR(HLOOKUP($F237,$F56:$FS56,1,FALSE),0)=0,0,1)</f>
        <v>0</v>
      </c>
      <c r="BJ237" s="450">
        <f>IF(IFERROR(HLOOKUP($F237,$F57:$FS57,1,FALSE),0)=0,0,1)</f>
        <v>0</v>
      </c>
      <c r="BK237" s="450">
        <f>IF(IFERROR(HLOOKUP($F237,$F58:$FS58,1,FALSE),0)=0,0,1)</f>
        <v>0</v>
      </c>
    </row>
    <row r="238" spans="1:63" ht="13">
      <c r="A238" s="609" t="s">
        <v>815</v>
      </c>
      <c r="B238" s="619" t="s">
        <v>641</v>
      </c>
      <c r="C238">
        <f t="shared" si="2"/>
        <v>1</v>
      </c>
      <c r="E238" s="609" t="s">
        <v>815</v>
      </c>
      <c r="F238" s="619" t="s">
        <v>641</v>
      </c>
      <c r="G238" s="450">
        <f>IF(IFERROR(HLOOKUP($F238,$F2:$FS2,1,FALSE),0)=0,0,1)</f>
        <v>0</v>
      </c>
      <c r="H238" s="450">
        <f>IF(IFERROR(HLOOKUP($F238,$F3:$FS3,1,FALSE),0)=0,0,1)</f>
        <v>1</v>
      </c>
      <c r="I238" s="450">
        <f>IF(IFERROR(HLOOKUP($F238,$F4:$FS4,1,FALSE),0)=0,0,1)</f>
        <v>0</v>
      </c>
      <c r="J238" s="450">
        <f>IF(IFERROR(HLOOKUP($F238,$F5:$FS5,1,FALSE),0)=0,0,1)</f>
        <v>0</v>
      </c>
      <c r="K238" s="450">
        <f>IF(IFERROR(HLOOKUP($F238,$F6:$FS6,1,FALSE),0)=0,0,1)</f>
        <v>0</v>
      </c>
      <c r="L238" s="450">
        <f>IF(IFERROR(HLOOKUP($F238,$F7:$FS7,1,FALSE),0)=0,0,1)</f>
        <v>0</v>
      </c>
      <c r="M238" s="450">
        <f>IF(IFERROR(HLOOKUP($F238,$F8:$FS8,1,FALSE),0)=0,0,1)</f>
        <v>0</v>
      </c>
      <c r="N238" s="450">
        <f>IF(IFERROR(HLOOKUP($F238,$F9:$FS9,1,FALSE),0)=0,0,1)</f>
        <v>0</v>
      </c>
      <c r="O238" s="450">
        <f>IF(IFERROR(HLOOKUP($F238,$F10:$FS10,1,FALSE),0)=0,0,1)</f>
        <v>0</v>
      </c>
      <c r="P238" s="450">
        <f>IF(IFERROR(HLOOKUP($F238,$F11:$FS11,1,FALSE),0)=0,0,1)</f>
        <v>0</v>
      </c>
      <c r="Q238" s="450">
        <f>IF(IFERROR(HLOOKUP($F238,$F12:$FS12,1,FALSE),0)=0,0,1)</f>
        <v>0</v>
      </c>
      <c r="R238" s="450">
        <f>IF(IFERROR(HLOOKUP($F238,$F13:$FS13,1,FALSE),0)=0,0,1)</f>
        <v>0</v>
      </c>
      <c r="S238" s="450">
        <f>IF(IFERROR(HLOOKUP($F238,$F14:$FS14,1,FALSE),0)=0,0,1)</f>
        <v>0</v>
      </c>
      <c r="T238" s="450">
        <f>IF(IFERROR(HLOOKUP($F238,$F15:$FS15,1,FALSE),0)=0,0,1)</f>
        <v>0</v>
      </c>
      <c r="U238" s="450">
        <f>IF(IFERROR(HLOOKUP($F238,$F16:$FS16,1,FALSE),0)=0,0,1)</f>
        <v>0</v>
      </c>
      <c r="V238" s="450">
        <f>IF(IFERROR(HLOOKUP($F238,$F17:$FS17,1,FALSE),0)=0,0,1)</f>
        <v>0</v>
      </c>
      <c r="W238" s="450">
        <f>IF(IFERROR(HLOOKUP($F238,$F18:$FS18,1,FALSE),0)=0,0,1)</f>
        <v>0</v>
      </c>
      <c r="X238" s="450">
        <f>IF(IFERROR(HLOOKUP($F238,$F19:$FS19,1,FALSE),0)=0,0,1)</f>
        <v>0</v>
      </c>
      <c r="Y238" s="450">
        <f>IF(IFERROR(HLOOKUP($F238,$F20:$FS20,1,FALSE),0)=0,0,1)</f>
        <v>0</v>
      </c>
      <c r="Z238" s="450">
        <f>IF(IFERROR(HLOOKUP($F238,$F21:$FS21,1,FALSE),0)=0,0,1)</f>
        <v>0</v>
      </c>
      <c r="AA238" s="450">
        <f>IF(IFERROR(HLOOKUP($F238,$F22:$FS22,1,FALSE),0)=0,0,1)</f>
        <v>0</v>
      </c>
      <c r="AB238" s="450">
        <f>IF(IFERROR(HLOOKUP($F238,$F23:$FS23,1,FALSE),0)=0,0,1)</f>
        <v>0</v>
      </c>
      <c r="AC238" s="450">
        <f>IF(IFERROR(HLOOKUP($F238,$F24:$FS24,1,FALSE),0)=0,0,1)</f>
        <v>0</v>
      </c>
      <c r="AD238" s="450">
        <f>IF(IFERROR(HLOOKUP($F238,$F25:$FS25,1,FALSE),0)=0,0,1)</f>
        <v>0</v>
      </c>
      <c r="AE238" s="450">
        <f>IF(IFERROR(HLOOKUP($F238,$F26:$FS26,1,FALSE),0)=0,0,1)</f>
        <v>0</v>
      </c>
      <c r="AF238" s="450">
        <f>IF(IFERROR(HLOOKUP($F238,$F27:$FS27,1,FALSE),0)=0,0,1)</f>
        <v>0</v>
      </c>
      <c r="AG238" s="450">
        <f>IF(IFERROR(HLOOKUP($F238,$F28:$FS28,1,FALSE),0)=0,0,1)</f>
        <v>0</v>
      </c>
      <c r="AH238" s="450">
        <f>IF(IFERROR(HLOOKUP($F238,$F29:$FS29,1,FALSE),0)=0,0,1)</f>
        <v>0</v>
      </c>
      <c r="AI238" s="450">
        <f>IF(IFERROR(HLOOKUP($F238,$F30:$FS30,1,FALSE),0)=0,0,1)</f>
        <v>0</v>
      </c>
      <c r="AJ238" s="450">
        <f>IF(IFERROR(HLOOKUP($F238,$F31:$FS31,1,FALSE),0)=0,0,1)</f>
        <v>0</v>
      </c>
      <c r="AK238" s="450">
        <f>IF(IFERROR(HLOOKUP($F238,$F32:$FS32,1,FALSE),0)=0,0,1)</f>
        <v>0</v>
      </c>
      <c r="AL238" s="450">
        <f>IF(IFERROR(HLOOKUP($F238,$F33:$FS33,1,FALSE),0)=0,0,1)</f>
        <v>0</v>
      </c>
      <c r="AM238" s="450">
        <f>IF(IFERROR(HLOOKUP($F238,$F34:$FS34,1,FALSE),0)=0,0,1)</f>
        <v>0</v>
      </c>
      <c r="AN238" s="450">
        <f>IF(IFERROR(HLOOKUP($F238,$F35:$FS35,1,FALSE),0)=0,0,1)</f>
        <v>0</v>
      </c>
      <c r="AO238" s="450">
        <f>IF(IFERROR(HLOOKUP($F238,$F36:$FS36,1,FALSE),0)=0,0,1)</f>
        <v>0</v>
      </c>
      <c r="AP238" s="450">
        <f>IF(IFERROR(HLOOKUP($F238,$F37:$FS37,1,FALSE),0)=0,0,1)</f>
        <v>0</v>
      </c>
      <c r="AQ238" s="450">
        <f>IF(IFERROR(HLOOKUP($F238,$F38:$FS38,1,FALSE),0)=0,0,1)</f>
        <v>0</v>
      </c>
      <c r="AR238" s="450">
        <f>IF(IFERROR(HLOOKUP($F238,$F39:$FS39,1,FALSE),0)=0,0,1)</f>
        <v>0</v>
      </c>
      <c r="AS238" s="450">
        <f>IF(IFERROR(HLOOKUP($F238,$F40:$FS40,1,FALSE),0)=0,0,1)</f>
        <v>0</v>
      </c>
      <c r="AT238" s="450">
        <f>IF(IFERROR(HLOOKUP($F238,$F41:$FS41,1,FALSE),0)=0,0,1)</f>
        <v>0</v>
      </c>
      <c r="AU238" s="450">
        <f>IF(IFERROR(HLOOKUP($F238,$F42:$FS42,1,FALSE),0)=0,0,1)</f>
        <v>0</v>
      </c>
      <c r="AV238" s="450">
        <f>IF(IFERROR(HLOOKUP($F238,$F43:$FS43,1,FALSE),0)=0,0,1)</f>
        <v>0</v>
      </c>
      <c r="AW238" s="450">
        <f>IF(IFERROR(HLOOKUP($F238,$F44:$FS44,1,FALSE),0)=0,0,1)</f>
        <v>0</v>
      </c>
      <c r="AX238" s="450">
        <f>IF(IFERROR(HLOOKUP($F238,$F45:$FS45,1,FALSE),0)=0,0,1)</f>
        <v>0</v>
      </c>
      <c r="AY238" s="450">
        <f>IF(IFERROR(HLOOKUP($F238,$F46:$FS46,1,FALSE),0)=0,0,1)</f>
        <v>0</v>
      </c>
      <c r="AZ238" s="450">
        <f>IF(IFERROR(HLOOKUP($F238,$F47:$FS47,1,FALSE),0)=0,0,1)</f>
        <v>0</v>
      </c>
      <c r="BA238" s="450">
        <f>IF(IFERROR(HLOOKUP($F238,$F48:$FS48,1,FALSE),0)=0,0,1)</f>
        <v>0</v>
      </c>
      <c r="BB238" s="450">
        <f>IF(IFERROR(HLOOKUP($F238,$F49:$FS49,1,FALSE),0)=0,0,1)</f>
        <v>0</v>
      </c>
      <c r="BC238" s="450">
        <f>IF(IFERROR(HLOOKUP($F238,$F50:$FS50,1,FALSE),0)=0,0,1)</f>
        <v>0</v>
      </c>
      <c r="BD238" s="450">
        <f>IF(IFERROR(HLOOKUP($F238,$F51:$FS51,1,FALSE),0)=0,0,1)</f>
        <v>0</v>
      </c>
      <c r="BE238" s="450">
        <f>IF(IFERROR(HLOOKUP($F238,$F52:$FS52,1,FALSE),0)=0,0,1)</f>
        <v>0</v>
      </c>
      <c r="BF238" s="450">
        <f>IF(IFERROR(HLOOKUP($F238,$F53:$FS53,1,FALSE),0)=0,0,1)</f>
        <v>0</v>
      </c>
      <c r="BG238" s="450">
        <f>IF(IFERROR(HLOOKUP($F238,$F54:$FS54,1,FALSE),0)=0,0,1)</f>
        <v>0</v>
      </c>
      <c r="BH238" s="450">
        <f>IF(IFERROR(HLOOKUP($F238,$F55:$FS55,1,FALSE),0)=0,0,1)</f>
        <v>0</v>
      </c>
      <c r="BI238" s="450">
        <f>IF(IFERROR(HLOOKUP($F238,$F56:$FS56,1,FALSE),0)=0,0,1)</f>
        <v>0</v>
      </c>
      <c r="BJ238" s="450">
        <f>IF(IFERROR(HLOOKUP($F238,$F57:$FS57,1,FALSE),0)=0,0,1)</f>
        <v>0</v>
      </c>
      <c r="BK238" s="450">
        <f>IF(IFERROR(HLOOKUP($F238,$F58:$FS58,1,FALSE),0)=0,0,1)</f>
        <v>0</v>
      </c>
    </row>
    <row r="239" spans="1:63" ht="13">
      <c r="A239" s="609" t="s">
        <v>815</v>
      </c>
      <c r="B239" s="619" t="s">
        <v>642</v>
      </c>
      <c r="C239">
        <f t="shared" si="2"/>
        <v>1</v>
      </c>
      <c r="E239" s="609" t="s">
        <v>815</v>
      </c>
      <c r="F239" s="619" t="s">
        <v>642</v>
      </c>
      <c r="G239" s="450">
        <f>IF(IFERROR(HLOOKUP($F239,$F2:$FS2,1,FALSE),0)=0,0,1)</f>
        <v>0</v>
      </c>
      <c r="H239" s="450">
        <f>IF(IFERROR(HLOOKUP($F239,$F3:$FS3,1,FALSE),0)=0,0,1)</f>
        <v>1</v>
      </c>
      <c r="I239" s="450">
        <f>IF(IFERROR(HLOOKUP($F239,$F4:$FS4,1,FALSE),0)=0,0,1)</f>
        <v>0</v>
      </c>
      <c r="J239" s="450">
        <f>IF(IFERROR(HLOOKUP($F239,$F5:$FS5,1,FALSE),0)=0,0,1)</f>
        <v>0</v>
      </c>
      <c r="K239" s="450">
        <f>IF(IFERROR(HLOOKUP($F239,$F6:$FS6,1,FALSE),0)=0,0,1)</f>
        <v>0</v>
      </c>
      <c r="L239" s="450">
        <f>IF(IFERROR(HLOOKUP($F239,$F7:$FS7,1,FALSE),0)=0,0,1)</f>
        <v>0</v>
      </c>
      <c r="M239" s="450">
        <f>IF(IFERROR(HLOOKUP($F239,$F8:$FS8,1,FALSE),0)=0,0,1)</f>
        <v>0</v>
      </c>
      <c r="N239" s="450">
        <f>IF(IFERROR(HLOOKUP($F239,$F9:$FS9,1,FALSE),0)=0,0,1)</f>
        <v>0</v>
      </c>
      <c r="O239" s="450">
        <f>IF(IFERROR(HLOOKUP($F239,$F10:$FS10,1,FALSE),0)=0,0,1)</f>
        <v>0</v>
      </c>
      <c r="P239" s="450">
        <f>IF(IFERROR(HLOOKUP($F239,$F11:$FS11,1,FALSE),0)=0,0,1)</f>
        <v>0</v>
      </c>
      <c r="Q239" s="450">
        <f>IF(IFERROR(HLOOKUP($F239,$F12:$FS12,1,FALSE),0)=0,0,1)</f>
        <v>0</v>
      </c>
      <c r="R239" s="450">
        <f>IF(IFERROR(HLOOKUP($F239,$F13:$FS13,1,FALSE),0)=0,0,1)</f>
        <v>0</v>
      </c>
      <c r="S239" s="450">
        <f>IF(IFERROR(HLOOKUP($F239,$F14:$FS14,1,FALSE),0)=0,0,1)</f>
        <v>0</v>
      </c>
      <c r="T239" s="450">
        <f>IF(IFERROR(HLOOKUP($F239,$F15:$FS15,1,FALSE),0)=0,0,1)</f>
        <v>0</v>
      </c>
      <c r="U239" s="450">
        <f>IF(IFERROR(HLOOKUP($F239,$F16:$FS16,1,FALSE),0)=0,0,1)</f>
        <v>0</v>
      </c>
      <c r="V239" s="450">
        <f>IF(IFERROR(HLOOKUP($F239,$F17:$FS17,1,FALSE),0)=0,0,1)</f>
        <v>0</v>
      </c>
      <c r="W239" s="450">
        <f>IF(IFERROR(HLOOKUP($F239,$F18:$FS18,1,FALSE),0)=0,0,1)</f>
        <v>0</v>
      </c>
      <c r="X239" s="450">
        <f>IF(IFERROR(HLOOKUP($F239,$F19:$FS19,1,FALSE),0)=0,0,1)</f>
        <v>0</v>
      </c>
      <c r="Y239" s="450">
        <f>IF(IFERROR(HLOOKUP($F239,$F20:$FS20,1,FALSE),0)=0,0,1)</f>
        <v>0</v>
      </c>
      <c r="Z239" s="450">
        <f>IF(IFERROR(HLOOKUP($F239,$F21:$FS21,1,FALSE),0)=0,0,1)</f>
        <v>0</v>
      </c>
      <c r="AA239" s="450">
        <f>IF(IFERROR(HLOOKUP($F239,$F22:$FS22,1,FALSE),0)=0,0,1)</f>
        <v>0</v>
      </c>
      <c r="AB239" s="450">
        <f>IF(IFERROR(HLOOKUP($F239,$F23:$FS23,1,FALSE),0)=0,0,1)</f>
        <v>0</v>
      </c>
      <c r="AC239" s="450">
        <f>IF(IFERROR(HLOOKUP($F239,$F24:$FS24,1,FALSE),0)=0,0,1)</f>
        <v>0</v>
      </c>
      <c r="AD239" s="450">
        <f>IF(IFERROR(HLOOKUP($F239,$F25:$FS25,1,FALSE),0)=0,0,1)</f>
        <v>0</v>
      </c>
      <c r="AE239" s="450">
        <f>IF(IFERROR(HLOOKUP($F239,$F26:$FS26,1,FALSE),0)=0,0,1)</f>
        <v>0</v>
      </c>
      <c r="AF239" s="450">
        <f>IF(IFERROR(HLOOKUP($F239,$F27:$FS27,1,FALSE),0)=0,0,1)</f>
        <v>0</v>
      </c>
      <c r="AG239" s="450">
        <f>IF(IFERROR(HLOOKUP($F239,$F28:$FS28,1,FALSE),0)=0,0,1)</f>
        <v>0</v>
      </c>
      <c r="AH239" s="450">
        <f>IF(IFERROR(HLOOKUP($F239,$F29:$FS29,1,FALSE),0)=0,0,1)</f>
        <v>0</v>
      </c>
      <c r="AI239" s="450">
        <f>IF(IFERROR(HLOOKUP($F239,$F30:$FS30,1,FALSE),0)=0,0,1)</f>
        <v>0</v>
      </c>
      <c r="AJ239" s="450">
        <f>IF(IFERROR(HLOOKUP($F239,$F31:$FS31,1,FALSE),0)=0,0,1)</f>
        <v>0</v>
      </c>
      <c r="AK239" s="450">
        <f>IF(IFERROR(HLOOKUP($F239,$F32:$FS32,1,FALSE),0)=0,0,1)</f>
        <v>0</v>
      </c>
      <c r="AL239" s="450">
        <f>IF(IFERROR(HLOOKUP($F239,$F33:$FS33,1,FALSE),0)=0,0,1)</f>
        <v>0</v>
      </c>
      <c r="AM239" s="450">
        <f>IF(IFERROR(HLOOKUP($F239,$F34:$FS34,1,FALSE),0)=0,0,1)</f>
        <v>0</v>
      </c>
      <c r="AN239" s="450">
        <f>IF(IFERROR(HLOOKUP($F239,$F35:$FS35,1,FALSE),0)=0,0,1)</f>
        <v>0</v>
      </c>
      <c r="AO239" s="450">
        <f>IF(IFERROR(HLOOKUP($F239,$F36:$FS36,1,FALSE),0)=0,0,1)</f>
        <v>0</v>
      </c>
      <c r="AP239" s="450">
        <f>IF(IFERROR(HLOOKUP($F239,$F37:$FS37,1,FALSE),0)=0,0,1)</f>
        <v>0</v>
      </c>
      <c r="AQ239" s="450">
        <f>IF(IFERROR(HLOOKUP($F239,$F38:$FS38,1,FALSE),0)=0,0,1)</f>
        <v>0</v>
      </c>
      <c r="AR239" s="450">
        <f>IF(IFERROR(HLOOKUP($F239,$F39:$FS39,1,FALSE),0)=0,0,1)</f>
        <v>0</v>
      </c>
      <c r="AS239" s="450">
        <f>IF(IFERROR(HLOOKUP($F239,$F40:$FS40,1,FALSE),0)=0,0,1)</f>
        <v>0</v>
      </c>
      <c r="AT239" s="450">
        <f>IF(IFERROR(HLOOKUP($F239,$F41:$FS41,1,FALSE),0)=0,0,1)</f>
        <v>0</v>
      </c>
      <c r="AU239" s="450">
        <f>IF(IFERROR(HLOOKUP($F239,$F42:$FS42,1,FALSE),0)=0,0,1)</f>
        <v>0</v>
      </c>
      <c r="AV239" s="450">
        <f>IF(IFERROR(HLOOKUP($F239,$F43:$FS43,1,FALSE),0)=0,0,1)</f>
        <v>0</v>
      </c>
      <c r="AW239" s="450">
        <f>IF(IFERROR(HLOOKUP($F239,$F44:$FS44,1,FALSE),0)=0,0,1)</f>
        <v>0</v>
      </c>
      <c r="AX239" s="450">
        <f>IF(IFERROR(HLOOKUP($F239,$F45:$FS45,1,FALSE),0)=0,0,1)</f>
        <v>0</v>
      </c>
      <c r="AY239" s="450">
        <f>IF(IFERROR(HLOOKUP($F239,$F46:$FS46,1,FALSE),0)=0,0,1)</f>
        <v>0</v>
      </c>
      <c r="AZ239" s="450">
        <f>IF(IFERROR(HLOOKUP($F239,$F47:$FS47,1,FALSE),0)=0,0,1)</f>
        <v>0</v>
      </c>
      <c r="BA239" s="450">
        <f>IF(IFERROR(HLOOKUP($F239,$F48:$FS48,1,FALSE),0)=0,0,1)</f>
        <v>0</v>
      </c>
      <c r="BB239" s="450">
        <f>IF(IFERROR(HLOOKUP($F239,$F49:$FS49,1,FALSE),0)=0,0,1)</f>
        <v>0</v>
      </c>
      <c r="BC239" s="450">
        <f>IF(IFERROR(HLOOKUP($F239,$F50:$FS50,1,FALSE),0)=0,0,1)</f>
        <v>0</v>
      </c>
      <c r="BD239" s="450">
        <f>IF(IFERROR(HLOOKUP($F239,$F51:$FS51,1,FALSE),0)=0,0,1)</f>
        <v>0</v>
      </c>
      <c r="BE239" s="450">
        <f>IF(IFERROR(HLOOKUP($F239,$F52:$FS52,1,FALSE),0)=0,0,1)</f>
        <v>0</v>
      </c>
      <c r="BF239" s="450">
        <f>IF(IFERROR(HLOOKUP($F239,$F53:$FS53,1,FALSE),0)=0,0,1)</f>
        <v>0</v>
      </c>
      <c r="BG239" s="450">
        <f>IF(IFERROR(HLOOKUP($F239,$F54:$FS54,1,FALSE),0)=0,0,1)</f>
        <v>0</v>
      </c>
      <c r="BH239" s="450">
        <f>IF(IFERROR(HLOOKUP($F239,$F55:$FS55,1,FALSE),0)=0,0,1)</f>
        <v>0</v>
      </c>
      <c r="BI239" s="450">
        <f>IF(IFERROR(HLOOKUP($F239,$F56:$FS56,1,FALSE),0)=0,0,1)</f>
        <v>0</v>
      </c>
      <c r="BJ239" s="450">
        <f>IF(IFERROR(HLOOKUP($F239,$F57:$FS57,1,FALSE),0)=0,0,1)</f>
        <v>0</v>
      </c>
      <c r="BK239" s="450">
        <f>IF(IFERROR(HLOOKUP($F239,$F58:$FS58,1,FALSE),0)=0,0,1)</f>
        <v>0</v>
      </c>
    </row>
    <row r="240" spans="1:63" ht="13">
      <c r="A240" s="609" t="s">
        <v>815</v>
      </c>
      <c r="B240" s="619" t="s">
        <v>643</v>
      </c>
      <c r="C240">
        <f t="shared" si="2"/>
        <v>1</v>
      </c>
      <c r="E240" s="609" t="s">
        <v>815</v>
      </c>
      <c r="F240" s="619" t="s">
        <v>643</v>
      </c>
      <c r="G240" s="450">
        <f>IF(IFERROR(HLOOKUP($F240,$F2:$FS2,1,FALSE),0)=0,0,1)</f>
        <v>0</v>
      </c>
      <c r="H240" s="450">
        <f>IF(IFERROR(HLOOKUP($F240,$F3:$FS3,1,FALSE),0)=0,0,1)</f>
        <v>1</v>
      </c>
      <c r="I240" s="450">
        <f>IF(IFERROR(HLOOKUP($F240,$F4:$FS4,1,FALSE),0)=0,0,1)</f>
        <v>0</v>
      </c>
      <c r="J240" s="450">
        <f>IF(IFERROR(HLOOKUP($F240,$F5:$FS5,1,FALSE),0)=0,0,1)</f>
        <v>0</v>
      </c>
      <c r="K240" s="450">
        <f>IF(IFERROR(HLOOKUP($F240,$F6:$FS6,1,FALSE),0)=0,0,1)</f>
        <v>0</v>
      </c>
      <c r="L240" s="450">
        <f>IF(IFERROR(HLOOKUP($F240,$F7:$FS7,1,FALSE),0)=0,0,1)</f>
        <v>0</v>
      </c>
      <c r="M240" s="450">
        <f>IF(IFERROR(HLOOKUP($F240,$F8:$FS8,1,FALSE),0)=0,0,1)</f>
        <v>0</v>
      </c>
      <c r="N240" s="450">
        <f>IF(IFERROR(HLOOKUP($F240,$F9:$FS9,1,FALSE),0)=0,0,1)</f>
        <v>0</v>
      </c>
      <c r="O240" s="450">
        <f>IF(IFERROR(HLOOKUP($F240,$F10:$FS10,1,FALSE),0)=0,0,1)</f>
        <v>0</v>
      </c>
      <c r="P240" s="450">
        <f>IF(IFERROR(HLOOKUP($F240,$F11:$FS11,1,FALSE),0)=0,0,1)</f>
        <v>0</v>
      </c>
      <c r="Q240" s="450">
        <f>IF(IFERROR(HLOOKUP($F240,$F12:$FS12,1,FALSE),0)=0,0,1)</f>
        <v>0</v>
      </c>
      <c r="R240" s="450">
        <f>IF(IFERROR(HLOOKUP($F240,$F13:$FS13,1,FALSE),0)=0,0,1)</f>
        <v>0</v>
      </c>
      <c r="S240" s="450">
        <f>IF(IFERROR(HLOOKUP($F240,$F14:$FS14,1,FALSE),0)=0,0,1)</f>
        <v>0</v>
      </c>
      <c r="T240" s="450">
        <f>IF(IFERROR(HLOOKUP($F240,$F15:$FS15,1,FALSE),0)=0,0,1)</f>
        <v>0</v>
      </c>
      <c r="U240" s="450">
        <f>IF(IFERROR(HLOOKUP($F240,$F16:$FS16,1,FALSE),0)=0,0,1)</f>
        <v>0</v>
      </c>
      <c r="V240" s="450">
        <f>IF(IFERROR(HLOOKUP($F240,$F17:$FS17,1,FALSE),0)=0,0,1)</f>
        <v>0</v>
      </c>
      <c r="W240" s="450">
        <f>IF(IFERROR(HLOOKUP($F240,$F18:$FS18,1,FALSE),0)=0,0,1)</f>
        <v>0</v>
      </c>
      <c r="X240" s="450">
        <f>IF(IFERROR(HLOOKUP($F240,$F19:$FS19,1,FALSE),0)=0,0,1)</f>
        <v>0</v>
      </c>
      <c r="Y240" s="450">
        <f>IF(IFERROR(HLOOKUP($F240,$F20:$FS20,1,FALSE),0)=0,0,1)</f>
        <v>0</v>
      </c>
      <c r="Z240" s="450">
        <f>IF(IFERROR(HLOOKUP($F240,$F21:$FS21,1,FALSE),0)=0,0,1)</f>
        <v>0</v>
      </c>
      <c r="AA240" s="450">
        <f>IF(IFERROR(HLOOKUP($F240,$F22:$FS22,1,FALSE),0)=0,0,1)</f>
        <v>0</v>
      </c>
      <c r="AB240" s="450">
        <f>IF(IFERROR(HLOOKUP($F240,$F23:$FS23,1,FALSE),0)=0,0,1)</f>
        <v>0</v>
      </c>
      <c r="AC240" s="450">
        <f>IF(IFERROR(HLOOKUP($F240,$F24:$FS24,1,FALSE),0)=0,0,1)</f>
        <v>0</v>
      </c>
      <c r="AD240" s="450">
        <f>IF(IFERROR(HLOOKUP($F240,$F25:$FS25,1,FALSE),0)=0,0,1)</f>
        <v>0</v>
      </c>
      <c r="AE240" s="450">
        <f>IF(IFERROR(HLOOKUP($F240,$F26:$FS26,1,FALSE),0)=0,0,1)</f>
        <v>0</v>
      </c>
      <c r="AF240" s="450">
        <f>IF(IFERROR(HLOOKUP($F240,$F27:$FS27,1,FALSE),0)=0,0,1)</f>
        <v>0</v>
      </c>
      <c r="AG240" s="450">
        <f>IF(IFERROR(HLOOKUP($F240,$F28:$FS28,1,FALSE),0)=0,0,1)</f>
        <v>0</v>
      </c>
      <c r="AH240" s="450">
        <f>IF(IFERROR(HLOOKUP($F240,$F29:$FS29,1,FALSE),0)=0,0,1)</f>
        <v>0</v>
      </c>
      <c r="AI240" s="450">
        <f>IF(IFERROR(HLOOKUP($F240,$F30:$FS30,1,FALSE),0)=0,0,1)</f>
        <v>0</v>
      </c>
      <c r="AJ240" s="450">
        <f>IF(IFERROR(HLOOKUP($F240,$F31:$FS31,1,FALSE),0)=0,0,1)</f>
        <v>0</v>
      </c>
      <c r="AK240" s="450">
        <f>IF(IFERROR(HLOOKUP($F240,$F32:$FS32,1,FALSE),0)=0,0,1)</f>
        <v>0</v>
      </c>
      <c r="AL240" s="450">
        <f>IF(IFERROR(HLOOKUP($F240,$F33:$FS33,1,FALSE),0)=0,0,1)</f>
        <v>0</v>
      </c>
      <c r="AM240" s="450">
        <f>IF(IFERROR(HLOOKUP($F240,$F34:$FS34,1,FALSE),0)=0,0,1)</f>
        <v>0</v>
      </c>
      <c r="AN240" s="450">
        <f>IF(IFERROR(HLOOKUP($F240,$F35:$FS35,1,FALSE),0)=0,0,1)</f>
        <v>0</v>
      </c>
      <c r="AO240" s="450">
        <f>IF(IFERROR(HLOOKUP($F240,$F36:$FS36,1,FALSE),0)=0,0,1)</f>
        <v>0</v>
      </c>
      <c r="AP240" s="450">
        <f>IF(IFERROR(HLOOKUP($F240,$F37:$FS37,1,FALSE),0)=0,0,1)</f>
        <v>0</v>
      </c>
      <c r="AQ240" s="450">
        <f>IF(IFERROR(HLOOKUP($F240,$F38:$FS38,1,FALSE),0)=0,0,1)</f>
        <v>0</v>
      </c>
      <c r="AR240" s="450">
        <f>IF(IFERROR(HLOOKUP($F240,$F39:$FS39,1,FALSE),0)=0,0,1)</f>
        <v>0</v>
      </c>
      <c r="AS240" s="450">
        <f>IF(IFERROR(HLOOKUP($F240,$F40:$FS40,1,FALSE),0)=0,0,1)</f>
        <v>0</v>
      </c>
      <c r="AT240" s="450">
        <f>IF(IFERROR(HLOOKUP($F240,$F41:$FS41,1,FALSE),0)=0,0,1)</f>
        <v>0</v>
      </c>
      <c r="AU240" s="450">
        <f>IF(IFERROR(HLOOKUP($F240,$F42:$FS42,1,FALSE),0)=0,0,1)</f>
        <v>0</v>
      </c>
      <c r="AV240" s="450">
        <f>IF(IFERROR(HLOOKUP($F240,$F43:$FS43,1,FALSE),0)=0,0,1)</f>
        <v>0</v>
      </c>
      <c r="AW240" s="450">
        <f>IF(IFERROR(HLOOKUP($F240,$F44:$FS44,1,FALSE),0)=0,0,1)</f>
        <v>0</v>
      </c>
      <c r="AX240" s="450">
        <f>IF(IFERROR(HLOOKUP($F240,$F45:$FS45,1,FALSE),0)=0,0,1)</f>
        <v>0</v>
      </c>
      <c r="AY240" s="450">
        <f>IF(IFERROR(HLOOKUP($F240,$F46:$FS46,1,FALSE),0)=0,0,1)</f>
        <v>0</v>
      </c>
      <c r="AZ240" s="450">
        <f>IF(IFERROR(HLOOKUP($F240,$F47:$FS47,1,FALSE),0)=0,0,1)</f>
        <v>0</v>
      </c>
      <c r="BA240" s="450">
        <f>IF(IFERROR(HLOOKUP($F240,$F48:$FS48,1,FALSE),0)=0,0,1)</f>
        <v>0</v>
      </c>
      <c r="BB240" s="450">
        <f>IF(IFERROR(HLOOKUP($F240,$F49:$FS49,1,FALSE),0)=0,0,1)</f>
        <v>0</v>
      </c>
      <c r="BC240" s="450">
        <f>IF(IFERROR(HLOOKUP($F240,$F50:$FS50,1,FALSE),0)=0,0,1)</f>
        <v>0</v>
      </c>
      <c r="BD240" s="450">
        <f>IF(IFERROR(HLOOKUP($F240,$F51:$FS51,1,FALSE),0)=0,0,1)</f>
        <v>0</v>
      </c>
      <c r="BE240" s="450">
        <f>IF(IFERROR(HLOOKUP($F240,$F52:$FS52,1,FALSE),0)=0,0,1)</f>
        <v>0</v>
      </c>
      <c r="BF240" s="450">
        <f>IF(IFERROR(HLOOKUP($F240,$F53:$FS53,1,FALSE),0)=0,0,1)</f>
        <v>0</v>
      </c>
      <c r="BG240" s="450">
        <f>IF(IFERROR(HLOOKUP($F240,$F54:$FS54,1,FALSE),0)=0,0,1)</f>
        <v>0</v>
      </c>
      <c r="BH240" s="450">
        <f>IF(IFERROR(HLOOKUP($F240,$F55:$FS55,1,FALSE),0)=0,0,1)</f>
        <v>0</v>
      </c>
      <c r="BI240" s="450">
        <f>IF(IFERROR(HLOOKUP($F240,$F56:$FS56,1,FALSE),0)=0,0,1)</f>
        <v>0</v>
      </c>
      <c r="BJ240" s="450">
        <f>IF(IFERROR(HLOOKUP($F240,$F57:$FS57,1,FALSE),0)=0,0,1)</f>
        <v>0</v>
      </c>
      <c r="BK240" s="450">
        <f>IF(IFERROR(HLOOKUP($F240,$F58:$FS58,1,FALSE),0)=0,0,1)</f>
        <v>0</v>
      </c>
    </row>
    <row r="241" spans="1:63" ht="13">
      <c r="A241" s="609" t="s">
        <v>815</v>
      </c>
      <c r="B241" s="619" t="s">
        <v>644</v>
      </c>
      <c r="C241">
        <f t="shared" si="2"/>
        <v>1</v>
      </c>
      <c r="E241" s="609" t="s">
        <v>815</v>
      </c>
      <c r="F241" s="619" t="s">
        <v>644</v>
      </c>
      <c r="G241" s="450">
        <f>IF(IFERROR(HLOOKUP($F241,$F2:$FS2,1,FALSE),0)=0,0,1)</f>
        <v>0</v>
      </c>
      <c r="H241" s="450">
        <f>IF(IFERROR(HLOOKUP($F241,$F3:$FS3,1,FALSE),0)=0,0,1)</f>
        <v>1</v>
      </c>
      <c r="I241" s="450">
        <f>IF(IFERROR(HLOOKUP($F241,$F4:$FS4,1,FALSE),0)=0,0,1)</f>
        <v>0</v>
      </c>
      <c r="J241" s="450">
        <f>IF(IFERROR(HLOOKUP($F241,$F5:$FS5,1,FALSE),0)=0,0,1)</f>
        <v>0</v>
      </c>
      <c r="K241" s="450">
        <f>IF(IFERROR(HLOOKUP($F241,$F6:$FS6,1,FALSE),0)=0,0,1)</f>
        <v>0</v>
      </c>
      <c r="L241" s="450">
        <f>IF(IFERROR(HLOOKUP($F241,$F7:$FS7,1,FALSE),0)=0,0,1)</f>
        <v>0</v>
      </c>
      <c r="M241" s="450">
        <f>IF(IFERROR(HLOOKUP($F241,$F8:$FS8,1,FALSE),0)=0,0,1)</f>
        <v>0</v>
      </c>
      <c r="N241" s="450">
        <f>IF(IFERROR(HLOOKUP($F241,$F9:$FS9,1,FALSE),0)=0,0,1)</f>
        <v>0</v>
      </c>
      <c r="O241" s="450">
        <f>IF(IFERROR(HLOOKUP($F241,$F10:$FS10,1,FALSE),0)=0,0,1)</f>
        <v>0</v>
      </c>
      <c r="P241" s="450">
        <f>IF(IFERROR(HLOOKUP($F241,$F11:$FS11,1,FALSE),0)=0,0,1)</f>
        <v>0</v>
      </c>
      <c r="Q241" s="450">
        <f>IF(IFERROR(HLOOKUP($F241,$F12:$FS12,1,FALSE),0)=0,0,1)</f>
        <v>0</v>
      </c>
      <c r="R241" s="450">
        <f>IF(IFERROR(HLOOKUP($F241,$F13:$FS13,1,FALSE),0)=0,0,1)</f>
        <v>0</v>
      </c>
      <c r="S241" s="450">
        <f>IF(IFERROR(HLOOKUP($F241,$F14:$FS14,1,FALSE),0)=0,0,1)</f>
        <v>0</v>
      </c>
      <c r="T241" s="450">
        <f>IF(IFERROR(HLOOKUP($F241,$F15:$FS15,1,FALSE),0)=0,0,1)</f>
        <v>0</v>
      </c>
      <c r="U241" s="450">
        <f>IF(IFERROR(HLOOKUP($F241,$F16:$FS16,1,FALSE),0)=0,0,1)</f>
        <v>0</v>
      </c>
      <c r="V241" s="450">
        <f>IF(IFERROR(HLOOKUP($F241,$F17:$FS17,1,FALSE),0)=0,0,1)</f>
        <v>0</v>
      </c>
      <c r="W241" s="450">
        <f>IF(IFERROR(HLOOKUP($F241,$F18:$FS18,1,FALSE),0)=0,0,1)</f>
        <v>0</v>
      </c>
      <c r="X241" s="450">
        <f>IF(IFERROR(HLOOKUP($F241,$F19:$FS19,1,FALSE),0)=0,0,1)</f>
        <v>0</v>
      </c>
      <c r="Y241" s="450">
        <f>IF(IFERROR(HLOOKUP($F241,$F20:$FS20,1,FALSE),0)=0,0,1)</f>
        <v>0</v>
      </c>
      <c r="Z241" s="450">
        <f>IF(IFERROR(HLOOKUP($F241,$F21:$FS21,1,FALSE),0)=0,0,1)</f>
        <v>0</v>
      </c>
      <c r="AA241" s="450">
        <f>IF(IFERROR(HLOOKUP($F241,$F22:$FS22,1,FALSE),0)=0,0,1)</f>
        <v>0</v>
      </c>
      <c r="AB241" s="450">
        <f>IF(IFERROR(HLOOKUP($F241,$F23:$FS23,1,FALSE),0)=0,0,1)</f>
        <v>0</v>
      </c>
      <c r="AC241" s="450">
        <f>IF(IFERROR(HLOOKUP($F241,$F24:$FS24,1,FALSE),0)=0,0,1)</f>
        <v>0</v>
      </c>
      <c r="AD241" s="450">
        <f>IF(IFERROR(HLOOKUP($F241,$F25:$FS25,1,FALSE),0)=0,0,1)</f>
        <v>0</v>
      </c>
      <c r="AE241" s="450">
        <f>IF(IFERROR(HLOOKUP($F241,$F26:$FS26,1,FALSE),0)=0,0,1)</f>
        <v>0</v>
      </c>
      <c r="AF241" s="450">
        <f>IF(IFERROR(HLOOKUP($F241,$F27:$FS27,1,FALSE),0)=0,0,1)</f>
        <v>0</v>
      </c>
      <c r="AG241" s="450">
        <f>IF(IFERROR(HLOOKUP($F241,$F28:$FS28,1,FALSE),0)=0,0,1)</f>
        <v>0</v>
      </c>
      <c r="AH241" s="450">
        <f>IF(IFERROR(HLOOKUP($F241,$F29:$FS29,1,FALSE),0)=0,0,1)</f>
        <v>0</v>
      </c>
      <c r="AI241" s="450">
        <f>IF(IFERROR(HLOOKUP($F241,$F30:$FS30,1,FALSE),0)=0,0,1)</f>
        <v>0</v>
      </c>
      <c r="AJ241" s="450">
        <f>IF(IFERROR(HLOOKUP($F241,$F31:$FS31,1,FALSE),0)=0,0,1)</f>
        <v>0</v>
      </c>
      <c r="AK241" s="450">
        <f>IF(IFERROR(HLOOKUP($F241,$F32:$FS32,1,FALSE),0)=0,0,1)</f>
        <v>0</v>
      </c>
      <c r="AL241" s="450">
        <f>IF(IFERROR(HLOOKUP($F241,$F33:$FS33,1,FALSE),0)=0,0,1)</f>
        <v>0</v>
      </c>
      <c r="AM241" s="450">
        <f>IF(IFERROR(HLOOKUP($F241,$F34:$FS34,1,FALSE),0)=0,0,1)</f>
        <v>0</v>
      </c>
      <c r="AN241" s="450">
        <f>IF(IFERROR(HLOOKUP($F241,$F35:$FS35,1,FALSE),0)=0,0,1)</f>
        <v>0</v>
      </c>
      <c r="AO241" s="450">
        <f>IF(IFERROR(HLOOKUP($F241,$F36:$FS36,1,FALSE),0)=0,0,1)</f>
        <v>0</v>
      </c>
      <c r="AP241" s="450">
        <f>IF(IFERROR(HLOOKUP($F241,$F37:$FS37,1,FALSE),0)=0,0,1)</f>
        <v>0</v>
      </c>
      <c r="AQ241" s="450">
        <f>IF(IFERROR(HLOOKUP($F241,$F38:$FS38,1,FALSE),0)=0,0,1)</f>
        <v>0</v>
      </c>
      <c r="AR241" s="450">
        <f>IF(IFERROR(HLOOKUP($F241,$F39:$FS39,1,FALSE),0)=0,0,1)</f>
        <v>0</v>
      </c>
      <c r="AS241" s="450">
        <f>IF(IFERROR(HLOOKUP($F241,$F40:$FS40,1,FALSE),0)=0,0,1)</f>
        <v>0</v>
      </c>
      <c r="AT241" s="450">
        <f>IF(IFERROR(HLOOKUP($F241,$F41:$FS41,1,FALSE),0)=0,0,1)</f>
        <v>0</v>
      </c>
      <c r="AU241" s="450">
        <f>IF(IFERROR(HLOOKUP($F241,$F42:$FS42,1,FALSE),0)=0,0,1)</f>
        <v>0</v>
      </c>
      <c r="AV241" s="450">
        <f>IF(IFERROR(HLOOKUP($F241,$F43:$FS43,1,FALSE),0)=0,0,1)</f>
        <v>0</v>
      </c>
      <c r="AW241" s="450">
        <f>IF(IFERROR(HLOOKUP($F241,$F44:$FS44,1,FALSE),0)=0,0,1)</f>
        <v>0</v>
      </c>
      <c r="AX241" s="450">
        <f>IF(IFERROR(HLOOKUP($F241,$F45:$FS45,1,FALSE),0)=0,0,1)</f>
        <v>0</v>
      </c>
      <c r="AY241" s="450">
        <f>IF(IFERROR(HLOOKUP($F241,$F46:$FS46,1,FALSE),0)=0,0,1)</f>
        <v>0</v>
      </c>
      <c r="AZ241" s="450">
        <f>IF(IFERROR(HLOOKUP($F241,$F47:$FS47,1,FALSE),0)=0,0,1)</f>
        <v>0</v>
      </c>
      <c r="BA241" s="450">
        <f>IF(IFERROR(HLOOKUP($F241,$F48:$FS48,1,FALSE),0)=0,0,1)</f>
        <v>0</v>
      </c>
      <c r="BB241" s="450">
        <f>IF(IFERROR(HLOOKUP($F241,$F49:$FS49,1,FALSE),0)=0,0,1)</f>
        <v>0</v>
      </c>
      <c r="BC241" s="450">
        <f>IF(IFERROR(HLOOKUP($F241,$F50:$FS50,1,FALSE),0)=0,0,1)</f>
        <v>0</v>
      </c>
      <c r="BD241" s="450">
        <f>IF(IFERROR(HLOOKUP($F241,$F51:$FS51,1,FALSE),0)=0,0,1)</f>
        <v>0</v>
      </c>
      <c r="BE241" s="450">
        <f>IF(IFERROR(HLOOKUP($F241,$F52:$FS52,1,FALSE),0)=0,0,1)</f>
        <v>0</v>
      </c>
      <c r="BF241" s="450">
        <f>IF(IFERROR(HLOOKUP($F241,$F53:$FS53,1,FALSE),0)=0,0,1)</f>
        <v>0</v>
      </c>
      <c r="BG241" s="450">
        <f>IF(IFERROR(HLOOKUP($F241,$F54:$FS54,1,FALSE),0)=0,0,1)</f>
        <v>0</v>
      </c>
      <c r="BH241" s="450">
        <f>IF(IFERROR(HLOOKUP($F241,$F55:$FS55,1,FALSE),0)=0,0,1)</f>
        <v>0</v>
      </c>
      <c r="BI241" s="450">
        <f>IF(IFERROR(HLOOKUP($F241,$F56:$FS56,1,FALSE),0)=0,0,1)</f>
        <v>0</v>
      </c>
      <c r="BJ241" s="450">
        <f>IF(IFERROR(HLOOKUP($F241,$F57:$FS57,1,FALSE),0)=0,0,1)</f>
        <v>0</v>
      </c>
      <c r="BK241" s="450">
        <f>IF(IFERROR(HLOOKUP($F241,$F58:$FS58,1,FALSE),0)=0,0,1)</f>
        <v>0</v>
      </c>
    </row>
    <row r="242" spans="1:63" ht="13">
      <c r="A242" s="609" t="s">
        <v>815</v>
      </c>
      <c r="B242" s="619" t="s">
        <v>645</v>
      </c>
      <c r="C242">
        <f t="shared" si="2"/>
        <v>1</v>
      </c>
      <c r="E242" s="609" t="s">
        <v>815</v>
      </c>
      <c r="F242" s="619" t="s">
        <v>645</v>
      </c>
      <c r="G242" s="450">
        <f>IF(IFERROR(HLOOKUP($F242,$F2:$FS2,1,FALSE),0)=0,0,1)</f>
        <v>0</v>
      </c>
      <c r="H242" s="450">
        <f>IF(IFERROR(HLOOKUP($F242,$F3:$FS3,1,FALSE),0)=0,0,1)</f>
        <v>1</v>
      </c>
      <c r="I242" s="450">
        <f>IF(IFERROR(HLOOKUP($F242,$F4:$FS4,1,FALSE),0)=0,0,1)</f>
        <v>0</v>
      </c>
      <c r="J242" s="450">
        <f>IF(IFERROR(HLOOKUP($F242,$F5:$FS5,1,FALSE),0)=0,0,1)</f>
        <v>0</v>
      </c>
      <c r="K242" s="450">
        <f>IF(IFERROR(HLOOKUP($F242,$F6:$FS6,1,FALSE),0)=0,0,1)</f>
        <v>0</v>
      </c>
      <c r="L242" s="450">
        <f>IF(IFERROR(HLOOKUP($F242,$F7:$FS7,1,FALSE),0)=0,0,1)</f>
        <v>0</v>
      </c>
      <c r="M242" s="450">
        <f>IF(IFERROR(HLOOKUP($F242,$F8:$FS8,1,FALSE),0)=0,0,1)</f>
        <v>0</v>
      </c>
      <c r="N242" s="450">
        <f>IF(IFERROR(HLOOKUP($F242,$F9:$FS9,1,FALSE),0)=0,0,1)</f>
        <v>0</v>
      </c>
      <c r="O242" s="450">
        <f>IF(IFERROR(HLOOKUP($F242,$F10:$FS10,1,FALSE),0)=0,0,1)</f>
        <v>0</v>
      </c>
      <c r="P242" s="450">
        <f>IF(IFERROR(HLOOKUP($F242,$F11:$FS11,1,FALSE),0)=0,0,1)</f>
        <v>0</v>
      </c>
      <c r="Q242" s="450">
        <f>IF(IFERROR(HLOOKUP($F242,$F12:$FS12,1,FALSE),0)=0,0,1)</f>
        <v>0</v>
      </c>
      <c r="R242" s="450">
        <f>IF(IFERROR(HLOOKUP($F242,$F13:$FS13,1,FALSE),0)=0,0,1)</f>
        <v>0</v>
      </c>
      <c r="S242" s="450">
        <f>IF(IFERROR(HLOOKUP($F242,$F14:$FS14,1,FALSE),0)=0,0,1)</f>
        <v>0</v>
      </c>
      <c r="T242" s="450">
        <f>IF(IFERROR(HLOOKUP($F242,$F15:$FS15,1,FALSE),0)=0,0,1)</f>
        <v>0</v>
      </c>
      <c r="U242" s="450">
        <f>IF(IFERROR(HLOOKUP($F242,$F16:$FS16,1,FALSE),0)=0,0,1)</f>
        <v>0</v>
      </c>
      <c r="V242" s="450">
        <f>IF(IFERROR(HLOOKUP($F242,$F17:$FS17,1,FALSE),0)=0,0,1)</f>
        <v>0</v>
      </c>
      <c r="W242" s="450">
        <f>IF(IFERROR(HLOOKUP($F242,$F18:$FS18,1,FALSE),0)=0,0,1)</f>
        <v>0</v>
      </c>
      <c r="X242" s="450">
        <f>IF(IFERROR(HLOOKUP($F242,$F19:$FS19,1,FALSE),0)=0,0,1)</f>
        <v>0</v>
      </c>
      <c r="Y242" s="450">
        <f>IF(IFERROR(HLOOKUP($F242,$F20:$FS20,1,FALSE),0)=0,0,1)</f>
        <v>0</v>
      </c>
      <c r="Z242" s="450">
        <f>IF(IFERROR(HLOOKUP($F242,$F21:$FS21,1,FALSE),0)=0,0,1)</f>
        <v>0</v>
      </c>
      <c r="AA242" s="450">
        <f>IF(IFERROR(HLOOKUP($F242,$F22:$FS22,1,FALSE),0)=0,0,1)</f>
        <v>0</v>
      </c>
      <c r="AB242" s="450">
        <f>IF(IFERROR(HLOOKUP($F242,$F23:$FS23,1,FALSE),0)=0,0,1)</f>
        <v>0</v>
      </c>
      <c r="AC242" s="450">
        <f>IF(IFERROR(HLOOKUP($F242,$F24:$FS24,1,FALSE),0)=0,0,1)</f>
        <v>0</v>
      </c>
      <c r="AD242" s="450">
        <f>IF(IFERROR(HLOOKUP($F242,$F25:$FS25,1,FALSE),0)=0,0,1)</f>
        <v>0</v>
      </c>
      <c r="AE242" s="450">
        <f>IF(IFERROR(HLOOKUP($F242,$F26:$FS26,1,FALSE),0)=0,0,1)</f>
        <v>0</v>
      </c>
      <c r="AF242" s="450">
        <f>IF(IFERROR(HLOOKUP($F242,$F27:$FS27,1,FALSE),0)=0,0,1)</f>
        <v>0</v>
      </c>
      <c r="AG242" s="450">
        <f>IF(IFERROR(HLOOKUP($F242,$F28:$FS28,1,FALSE),0)=0,0,1)</f>
        <v>0</v>
      </c>
      <c r="AH242" s="450">
        <f>IF(IFERROR(HLOOKUP($F242,$F29:$FS29,1,FALSE),0)=0,0,1)</f>
        <v>0</v>
      </c>
      <c r="AI242" s="450">
        <f>IF(IFERROR(HLOOKUP($F242,$F30:$FS30,1,FALSE),0)=0,0,1)</f>
        <v>0</v>
      </c>
      <c r="AJ242" s="450">
        <f>IF(IFERROR(HLOOKUP($F242,$F31:$FS31,1,FALSE),0)=0,0,1)</f>
        <v>0</v>
      </c>
      <c r="AK242" s="450">
        <f>IF(IFERROR(HLOOKUP($F242,$F32:$FS32,1,FALSE),0)=0,0,1)</f>
        <v>0</v>
      </c>
      <c r="AL242" s="450">
        <f>IF(IFERROR(HLOOKUP($F242,$F33:$FS33,1,FALSE),0)=0,0,1)</f>
        <v>0</v>
      </c>
      <c r="AM242" s="450">
        <f>IF(IFERROR(HLOOKUP($F242,$F34:$FS34,1,FALSE),0)=0,0,1)</f>
        <v>0</v>
      </c>
      <c r="AN242" s="450">
        <f>IF(IFERROR(HLOOKUP($F242,$F35:$FS35,1,FALSE),0)=0,0,1)</f>
        <v>0</v>
      </c>
      <c r="AO242" s="450">
        <f>IF(IFERROR(HLOOKUP($F242,$F36:$FS36,1,FALSE),0)=0,0,1)</f>
        <v>0</v>
      </c>
      <c r="AP242" s="450">
        <f>IF(IFERROR(HLOOKUP($F242,$F37:$FS37,1,FALSE),0)=0,0,1)</f>
        <v>0</v>
      </c>
      <c r="AQ242" s="450">
        <f>IF(IFERROR(HLOOKUP($F242,$F38:$FS38,1,FALSE),0)=0,0,1)</f>
        <v>0</v>
      </c>
      <c r="AR242" s="450">
        <f>IF(IFERROR(HLOOKUP($F242,$F39:$FS39,1,FALSE),0)=0,0,1)</f>
        <v>0</v>
      </c>
      <c r="AS242" s="450">
        <f>IF(IFERROR(HLOOKUP($F242,$F40:$FS40,1,FALSE),0)=0,0,1)</f>
        <v>0</v>
      </c>
      <c r="AT242" s="450">
        <f>IF(IFERROR(HLOOKUP($F242,$F41:$FS41,1,FALSE),0)=0,0,1)</f>
        <v>0</v>
      </c>
      <c r="AU242" s="450">
        <f>IF(IFERROR(HLOOKUP($F242,$F42:$FS42,1,FALSE),0)=0,0,1)</f>
        <v>0</v>
      </c>
      <c r="AV242" s="450">
        <f>IF(IFERROR(HLOOKUP($F242,$F43:$FS43,1,FALSE),0)=0,0,1)</f>
        <v>0</v>
      </c>
      <c r="AW242" s="450">
        <f>IF(IFERROR(HLOOKUP($F242,$F44:$FS44,1,FALSE),0)=0,0,1)</f>
        <v>0</v>
      </c>
      <c r="AX242" s="450">
        <f>IF(IFERROR(HLOOKUP($F242,$F45:$FS45,1,FALSE),0)=0,0,1)</f>
        <v>0</v>
      </c>
      <c r="AY242" s="450">
        <f>IF(IFERROR(HLOOKUP($F242,$F46:$FS46,1,FALSE),0)=0,0,1)</f>
        <v>0</v>
      </c>
      <c r="AZ242" s="450">
        <f>IF(IFERROR(HLOOKUP($F242,$F47:$FS47,1,FALSE),0)=0,0,1)</f>
        <v>0</v>
      </c>
      <c r="BA242" s="450">
        <f>IF(IFERROR(HLOOKUP($F242,$F48:$FS48,1,FALSE),0)=0,0,1)</f>
        <v>0</v>
      </c>
      <c r="BB242" s="450">
        <f>IF(IFERROR(HLOOKUP($F242,$F49:$FS49,1,FALSE),0)=0,0,1)</f>
        <v>0</v>
      </c>
      <c r="BC242" s="450">
        <f>IF(IFERROR(HLOOKUP($F242,$F50:$FS50,1,FALSE),0)=0,0,1)</f>
        <v>0</v>
      </c>
      <c r="BD242" s="450">
        <f>IF(IFERROR(HLOOKUP($F242,$F51:$FS51,1,FALSE),0)=0,0,1)</f>
        <v>0</v>
      </c>
      <c r="BE242" s="450">
        <f>IF(IFERROR(HLOOKUP($F242,$F52:$FS52,1,FALSE),0)=0,0,1)</f>
        <v>0</v>
      </c>
      <c r="BF242" s="450">
        <f>IF(IFERROR(HLOOKUP($F242,$F53:$FS53,1,FALSE),0)=0,0,1)</f>
        <v>0</v>
      </c>
      <c r="BG242" s="450">
        <f>IF(IFERROR(HLOOKUP($F242,$F54:$FS54,1,FALSE),0)=0,0,1)</f>
        <v>0</v>
      </c>
      <c r="BH242" s="450">
        <f>IF(IFERROR(HLOOKUP($F242,$F55:$FS55,1,FALSE),0)=0,0,1)</f>
        <v>0</v>
      </c>
      <c r="BI242" s="450">
        <f>IF(IFERROR(HLOOKUP($F242,$F56:$FS56,1,FALSE),0)=0,0,1)</f>
        <v>0</v>
      </c>
      <c r="BJ242" s="450">
        <f>IF(IFERROR(HLOOKUP($F242,$F57:$FS57,1,FALSE),0)=0,0,1)</f>
        <v>0</v>
      </c>
      <c r="BK242" s="450">
        <f>IF(IFERROR(HLOOKUP($F242,$F58:$FS58,1,FALSE),0)=0,0,1)</f>
        <v>0</v>
      </c>
    </row>
    <row r="243" spans="1:63" ht="13">
      <c r="A243" s="609" t="s">
        <v>815</v>
      </c>
      <c r="B243" s="619" t="s">
        <v>646</v>
      </c>
      <c r="C243">
        <f t="shared" si="2"/>
        <v>1</v>
      </c>
      <c r="E243" s="609" t="s">
        <v>815</v>
      </c>
      <c r="F243" s="619" t="s">
        <v>646</v>
      </c>
      <c r="G243" s="450">
        <f>IF(IFERROR(HLOOKUP($F243,$F2:$FS2,1,FALSE),0)=0,0,1)</f>
        <v>0</v>
      </c>
      <c r="H243" s="450">
        <f>IF(IFERROR(HLOOKUP($F243,$F3:$FS3,1,FALSE),0)=0,0,1)</f>
        <v>1</v>
      </c>
      <c r="I243" s="450">
        <f>IF(IFERROR(HLOOKUP($F243,$F4:$FS4,1,FALSE),0)=0,0,1)</f>
        <v>0</v>
      </c>
      <c r="J243" s="450">
        <f>IF(IFERROR(HLOOKUP($F243,$F5:$FS5,1,FALSE),0)=0,0,1)</f>
        <v>0</v>
      </c>
      <c r="K243" s="450">
        <f>IF(IFERROR(HLOOKUP($F243,$F6:$FS6,1,FALSE),0)=0,0,1)</f>
        <v>0</v>
      </c>
      <c r="L243" s="450">
        <f>IF(IFERROR(HLOOKUP($F243,$F7:$FS7,1,FALSE),0)=0,0,1)</f>
        <v>0</v>
      </c>
      <c r="M243" s="450">
        <f>IF(IFERROR(HLOOKUP($F243,$F8:$FS8,1,FALSE),0)=0,0,1)</f>
        <v>0</v>
      </c>
      <c r="N243" s="450">
        <f>IF(IFERROR(HLOOKUP($F243,$F9:$FS9,1,FALSE),0)=0,0,1)</f>
        <v>0</v>
      </c>
      <c r="O243" s="450">
        <f>IF(IFERROR(HLOOKUP($F243,$F10:$FS10,1,FALSE),0)=0,0,1)</f>
        <v>0</v>
      </c>
      <c r="P243" s="450">
        <f>IF(IFERROR(HLOOKUP($F243,$F11:$FS11,1,FALSE),0)=0,0,1)</f>
        <v>0</v>
      </c>
      <c r="Q243" s="450">
        <f>IF(IFERROR(HLOOKUP($F243,$F12:$FS12,1,FALSE),0)=0,0,1)</f>
        <v>0</v>
      </c>
      <c r="R243" s="450">
        <f>IF(IFERROR(HLOOKUP($F243,$F13:$FS13,1,FALSE),0)=0,0,1)</f>
        <v>0</v>
      </c>
      <c r="S243" s="450">
        <f>IF(IFERROR(HLOOKUP($F243,$F14:$FS14,1,FALSE),0)=0,0,1)</f>
        <v>0</v>
      </c>
      <c r="T243" s="450">
        <f>IF(IFERROR(HLOOKUP($F243,$F15:$FS15,1,FALSE),0)=0,0,1)</f>
        <v>0</v>
      </c>
      <c r="U243" s="450">
        <f>IF(IFERROR(HLOOKUP($F243,$F16:$FS16,1,FALSE),0)=0,0,1)</f>
        <v>0</v>
      </c>
      <c r="V243" s="450">
        <f>IF(IFERROR(HLOOKUP($F243,$F17:$FS17,1,FALSE),0)=0,0,1)</f>
        <v>0</v>
      </c>
      <c r="W243" s="450">
        <f>IF(IFERROR(HLOOKUP($F243,$F18:$FS18,1,FALSE),0)=0,0,1)</f>
        <v>0</v>
      </c>
      <c r="X243" s="450">
        <f>IF(IFERROR(HLOOKUP($F243,$F19:$FS19,1,FALSE),0)=0,0,1)</f>
        <v>0</v>
      </c>
      <c r="Y243" s="450">
        <f>IF(IFERROR(HLOOKUP($F243,$F20:$FS20,1,FALSE),0)=0,0,1)</f>
        <v>0</v>
      </c>
      <c r="Z243" s="450">
        <f>IF(IFERROR(HLOOKUP($F243,$F21:$FS21,1,FALSE),0)=0,0,1)</f>
        <v>0</v>
      </c>
      <c r="AA243" s="450">
        <f>IF(IFERROR(HLOOKUP($F243,$F22:$FS22,1,FALSE),0)=0,0,1)</f>
        <v>0</v>
      </c>
      <c r="AB243" s="450">
        <f>IF(IFERROR(HLOOKUP($F243,$F23:$FS23,1,FALSE),0)=0,0,1)</f>
        <v>0</v>
      </c>
      <c r="AC243" s="450">
        <f>IF(IFERROR(HLOOKUP($F243,$F24:$FS24,1,FALSE),0)=0,0,1)</f>
        <v>0</v>
      </c>
      <c r="AD243" s="450">
        <f>IF(IFERROR(HLOOKUP($F243,$F25:$FS25,1,FALSE),0)=0,0,1)</f>
        <v>0</v>
      </c>
      <c r="AE243" s="450">
        <f>IF(IFERROR(HLOOKUP($F243,$F26:$FS26,1,FALSE),0)=0,0,1)</f>
        <v>0</v>
      </c>
      <c r="AF243" s="450">
        <f>IF(IFERROR(HLOOKUP($F243,$F27:$FS27,1,FALSE),0)=0,0,1)</f>
        <v>0</v>
      </c>
      <c r="AG243" s="450">
        <f>IF(IFERROR(HLOOKUP($F243,$F28:$FS28,1,FALSE),0)=0,0,1)</f>
        <v>0</v>
      </c>
      <c r="AH243" s="450">
        <f>IF(IFERROR(HLOOKUP($F243,$F29:$FS29,1,FALSE),0)=0,0,1)</f>
        <v>0</v>
      </c>
      <c r="AI243" s="450">
        <f>IF(IFERROR(HLOOKUP($F243,$F30:$FS30,1,FALSE),0)=0,0,1)</f>
        <v>0</v>
      </c>
      <c r="AJ243" s="450">
        <f>IF(IFERROR(HLOOKUP($F243,$F31:$FS31,1,FALSE),0)=0,0,1)</f>
        <v>0</v>
      </c>
      <c r="AK243" s="450">
        <f>IF(IFERROR(HLOOKUP($F243,$F32:$FS32,1,FALSE),0)=0,0,1)</f>
        <v>0</v>
      </c>
      <c r="AL243" s="450">
        <f>IF(IFERROR(HLOOKUP($F243,$F33:$FS33,1,FALSE),0)=0,0,1)</f>
        <v>0</v>
      </c>
      <c r="AM243" s="450">
        <f>IF(IFERROR(HLOOKUP($F243,$F34:$FS34,1,FALSE),0)=0,0,1)</f>
        <v>0</v>
      </c>
      <c r="AN243" s="450">
        <f>IF(IFERROR(HLOOKUP($F243,$F35:$FS35,1,FALSE),0)=0,0,1)</f>
        <v>0</v>
      </c>
      <c r="AO243" s="450">
        <f>IF(IFERROR(HLOOKUP($F243,$F36:$FS36,1,FALSE),0)=0,0,1)</f>
        <v>0</v>
      </c>
      <c r="AP243" s="450">
        <f>IF(IFERROR(HLOOKUP($F243,$F37:$FS37,1,FALSE),0)=0,0,1)</f>
        <v>0</v>
      </c>
      <c r="AQ243" s="450">
        <f>IF(IFERROR(HLOOKUP($F243,$F38:$FS38,1,FALSE),0)=0,0,1)</f>
        <v>0</v>
      </c>
      <c r="AR243" s="450">
        <f>IF(IFERROR(HLOOKUP($F243,$F39:$FS39,1,FALSE),0)=0,0,1)</f>
        <v>0</v>
      </c>
      <c r="AS243" s="450">
        <f>IF(IFERROR(HLOOKUP($F243,$F40:$FS40,1,FALSE),0)=0,0,1)</f>
        <v>0</v>
      </c>
      <c r="AT243" s="450">
        <f>IF(IFERROR(HLOOKUP($F243,$F41:$FS41,1,FALSE),0)=0,0,1)</f>
        <v>0</v>
      </c>
      <c r="AU243" s="450">
        <f>IF(IFERROR(HLOOKUP($F243,$F42:$FS42,1,FALSE),0)=0,0,1)</f>
        <v>0</v>
      </c>
      <c r="AV243" s="450">
        <f>IF(IFERROR(HLOOKUP($F243,$F43:$FS43,1,FALSE),0)=0,0,1)</f>
        <v>0</v>
      </c>
      <c r="AW243" s="450">
        <f>IF(IFERROR(HLOOKUP($F243,$F44:$FS44,1,FALSE),0)=0,0,1)</f>
        <v>0</v>
      </c>
      <c r="AX243" s="450">
        <f>IF(IFERROR(HLOOKUP($F243,$F45:$FS45,1,FALSE),0)=0,0,1)</f>
        <v>0</v>
      </c>
      <c r="AY243" s="450">
        <f>IF(IFERROR(HLOOKUP($F243,$F46:$FS46,1,FALSE),0)=0,0,1)</f>
        <v>0</v>
      </c>
      <c r="AZ243" s="450">
        <f>IF(IFERROR(HLOOKUP($F243,$F47:$FS47,1,FALSE),0)=0,0,1)</f>
        <v>0</v>
      </c>
      <c r="BA243" s="450">
        <f>IF(IFERROR(HLOOKUP($F243,$F48:$FS48,1,FALSE),0)=0,0,1)</f>
        <v>0</v>
      </c>
      <c r="BB243" s="450">
        <f>IF(IFERROR(HLOOKUP($F243,$F49:$FS49,1,FALSE),0)=0,0,1)</f>
        <v>0</v>
      </c>
      <c r="BC243" s="450">
        <f>IF(IFERROR(HLOOKUP($F243,$F50:$FS50,1,FALSE),0)=0,0,1)</f>
        <v>0</v>
      </c>
      <c r="BD243" s="450">
        <f>IF(IFERROR(HLOOKUP($F243,$F51:$FS51,1,FALSE),0)=0,0,1)</f>
        <v>0</v>
      </c>
      <c r="BE243" s="450">
        <f>IF(IFERROR(HLOOKUP($F243,$F52:$FS52,1,FALSE),0)=0,0,1)</f>
        <v>0</v>
      </c>
      <c r="BF243" s="450">
        <f>IF(IFERROR(HLOOKUP($F243,$F53:$FS53,1,FALSE),0)=0,0,1)</f>
        <v>0</v>
      </c>
      <c r="BG243" s="450">
        <f>IF(IFERROR(HLOOKUP($F243,$F54:$FS54,1,FALSE),0)=0,0,1)</f>
        <v>0</v>
      </c>
      <c r="BH243" s="450">
        <f>IF(IFERROR(HLOOKUP($F243,$F55:$FS55,1,FALSE),0)=0,0,1)</f>
        <v>0</v>
      </c>
      <c r="BI243" s="450">
        <f>IF(IFERROR(HLOOKUP($F243,$F56:$FS56,1,FALSE),0)=0,0,1)</f>
        <v>0</v>
      </c>
      <c r="BJ243" s="450">
        <f>IF(IFERROR(HLOOKUP($F243,$F57:$FS57,1,FALSE),0)=0,0,1)</f>
        <v>0</v>
      </c>
      <c r="BK243" s="450">
        <f>IF(IFERROR(HLOOKUP($F243,$F58:$FS58,1,FALSE),0)=0,0,1)</f>
        <v>0</v>
      </c>
    </row>
    <row r="244" spans="1:63" ht="13">
      <c r="A244" s="609" t="s">
        <v>816</v>
      </c>
      <c r="B244" s="619" t="s">
        <v>647</v>
      </c>
      <c r="C244">
        <f t="shared" si="2"/>
        <v>3</v>
      </c>
      <c r="E244" s="609" t="s">
        <v>816</v>
      </c>
      <c r="F244" s="619" t="s">
        <v>647</v>
      </c>
      <c r="G244" s="450">
        <f>IF(IFERROR(HLOOKUP($F244,$F2:$FS2,1,FALSE),0)=0,0,1)</f>
        <v>0</v>
      </c>
      <c r="H244" s="450">
        <f>IF(IFERROR(HLOOKUP($F244,$F3:$FS3,1,FALSE),0)=0,0,1)</f>
        <v>1</v>
      </c>
      <c r="I244" s="450">
        <f>IF(IFERROR(HLOOKUP($F244,$F4:$FS4,1,FALSE),0)=0,0,1)</f>
        <v>1</v>
      </c>
      <c r="J244" s="450">
        <f>IF(IFERROR(HLOOKUP($F244,$F5:$FS5,1,FALSE),0)=0,0,1)</f>
        <v>0</v>
      </c>
      <c r="K244" s="450">
        <f>IF(IFERROR(HLOOKUP($F244,$F6:$FS6,1,FALSE),0)=0,0,1)</f>
        <v>0</v>
      </c>
      <c r="L244" s="450">
        <f>IF(IFERROR(HLOOKUP($F244,$F7:$FS7,1,FALSE),0)=0,0,1)</f>
        <v>0</v>
      </c>
      <c r="M244" s="450">
        <f>IF(IFERROR(HLOOKUP($F244,$F8:$FS8,1,FALSE),0)=0,0,1)</f>
        <v>0</v>
      </c>
      <c r="N244" s="450">
        <f>IF(IFERROR(HLOOKUP($F244,$F9:$FS9,1,FALSE),0)=0,0,1)</f>
        <v>0</v>
      </c>
      <c r="O244" s="450">
        <f>IF(IFERROR(HLOOKUP($F244,$F10:$FS10,1,FALSE),0)=0,0,1)</f>
        <v>0</v>
      </c>
      <c r="P244" s="450">
        <f>IF(IFERROR(HLOOKUP($F244,$F11:$FS11,1,FALSE),0)=0,0,1)</f>
        <v>0</v>
      </c>
      <c r="Q244" s="450">
        <f>IF(IFERROR(HLOOKUP($F244,$F12:$FS12,1,FALSE),0)=0,0,1)</f>
        <v>0</v>
      </c>
      <c r="R244" s="450">
        <f>IF(IFERROR(HLOOKUP($F244,$F13:$FS13,1,FALSE),0)=0,0,1)</f>
        <v>0</v>
      </c>
      <c r="S244" s="450">
        <f>IF(IFERROR(HLOOKUP($F244,$F14:$FS14,1,FALSE),0)=0,0,1)</f>
        <v>0</v>
      </c>
      <c r="T244" s="450">
        <f>IF(IFERROR(HLOOKUP($F244,$F15:$FS15,1,FALSE),0)=0,0,1)</f>
        <v>0</v>
      </c>
      <c r="U244" s="450">
        <f>IF(IFERROR(HLOOKUP($F244,$F16:$FS16,1,FALSE),0)=0,0,1)</f>
        <v>0</v>
      </c>
      <c r="V244" s="450">
        <f>IF(IFERROR(HLOOKUP($F244,$F17:$FS17,1,FALSE),0)=0,0,1)</f>
        <v>0</v>
      </c>
      <c r="W244" s="450">
        <f>IF(IFERROR(HLOOKUP($F244,$F18:$FS18,1,FALSE),0)=0,0,1)</f>
        <v>0</v>
      </c>
      <c r="X244" s="450">
        <f>IF(IFERROR(HLOOKUP($F244,$F19:$FS19,1,FALSE),0)=0,0,1)</f>
        <v>0</v>
      </c>
      <c r="Y244" s="450">
        <f>IF(IFERROR(HLOOKUP($F244,$F20:$FS20,1,FALSE),0)=0,0,1)</f>
        <v>0</v>
      </c>
      <c r="Z244" s="450">
        <f>IF(IFERROR(HLOOKUP($F244,$F21:$FS21,1,FALSE),0)=0,0,1)</f>
        <v>0</v>
      </c>
      <c r="AA244" s="450">
        <f>IF(IFERROR(HLOOKUP($F244,$F22:$FS22,1,FALSE),0)=0,0,1)</f>
        <v>0</v>
      </c>
      <c r="AB244" s="450">
        <f>IF(IFERROR(HLOOKUP($F244,$F23:$FS23,1,FALSE),0)=0,0,1)</f>
        <v>0</v>
      </c>
      <c r="AC244" s="450">
        <f>IF(IFERROR(HLOOKUP($F244,$F24:$FS24,1,FALSE),0)=0,0,1)</f>
        <v>0</v>
      </c>
      <c r="AD244" s="450">
        <f>IF(IFERROR(HLOOKUP($F244,$F25:$FS25,1,FALSE),0)=0,0,1)</f>
        <v>0</v>
      </c>
      <c r="AE244" s="450">
        <f>IF(IFERROR(HLOOKUP($F244,$F26:$FS26,1,FALSE),0)=0,0,1)</f>
        <v>0</v>
      </c>
      <c r="AF244" s="450">
        <f>IF(IFERROR(HLOOKUP($F244,$F27:$FS27,1,FALSE),0)=0,0,1)</f>
        <v>0</v>
      </c>
      <c r="AG244" s="450">
        <f>IF(IFERROR(HLOOKUP($F244,$F28:$FS28,1,FALSE),0)=0,0,1)</f>
        <v>0</v>
      </c>
      <c r="AH244" s="450">
        <f>IF(IFERROR(HLOOKUP($F244,$F29:$FS29,1,FALSE),0)=0,0,1)</f>
        <v>0</v>
      </c>
      <c r="AI244" s="450">
        <f>IF(IFERROR(HLOOKUP($F244,$F30:$FS30,1,FALSE),0)=0,0,1)</f>
        <v>0</v>
      </c>
      <c r="AJ244" s="450">
        <f>IF(IFERROR(HLOOKUP($F244,$F31:$FS31,1,FALSE),0)=0,0,1)</f>
        <v>0</v>
      </c>
      <c r="AK244" s="450">
        <f>IF(IFERROR(HLOOKUP($F244,$F32:$FS32,1,FALSE),0)=0,0,1)</f>
        <v>0</v>
      </c>
      <c r="AL244" s="450">
        <f>IF(IFERROR(HLOOKUP($F244,$F33:$FS33,1,FALSE),0)=0,0,1)</f>
        <v>0</v>
      </c>
      <c r="AM244" s="450">
        <f>IF(IFERROR(HLOOKUP($F244,$F34:$FS34,1,FALSE),0)=0,0,1)</f>
        <v>0</v>
      </c>
      <c r="AN244" s="450">
        <f>IF(IFERROR(HLOOKUP($F244,$F35:$FS35,1,FALSE),0)=0,0,1)</f>
        <v>0</v>
      </c>
      <c r="AO244" s="450">
        <f>IF(IFERROR(HLOOKUP($F244,$F36:$FS36,1,FALSE),0)=0,0,1)</f>
        <v>0</v>
      </c>
      <c r="AP244" s="450">
        <f>IF(IFERROR(HLOOKUP($F244,$F37:$FS37,1,FALSE),0)=0,0,1)</f>
        <v>0</v>
      </c>
      <c r="AQ244" s="450">
        <f>IF(IFERROR(HLOOKUP($F244,$F38:$FS38,1,FALSE),0)=0,0,1)</f>
        <v>0</v>
      </c>
      <c r="AR244" s="450">
        <f>IF(IFERROR(HLOOKUP($F244,$F39:$FS39,1,FALSE),0)=0,0,1)</f>
        <v>0</v>
      </c>
      <c r="AS244" s="450">
        <f>IF(IFERROR(HLOOKUP($F244,$F40:$FS40,1,FALSE),0)=0,0,1)</f>
        <v>1</v>
      </c>
      <c r="AT244" s="450">
        <f>IF(IFERROR(HLOOKUP($F244,$F41:$FS41,1,FALSE),0)=0,0,1)</f>
        <v>0</v>
      </c>
      <c r="AU244" s="450">
        <f>IF(IFERROR(HLOOKUP($F244,$F42:$FS42,1,FALSE),0)=0,0,1)</f>
        <v>0</v>
      </c>
      <c r="AV244" s="450">
        <f>IF(IFERROR(HLOOKUP($F244,$F43:$FS43,1,FALSE),0)=0,0,1)</f>
        <v>0</v>
      </c>
      <c r="AW244" s="450">
        <f>IF(IFERROR(HLOOKUP($F244,$F44:$FS44,1,FALSE),0)=0,0,1)</f>
        <v>0</v>
      </c>
      <c r="AX244" s="450">
        <f>IF(IFERROR(HLOOKUP($F244,$F45:$FS45,1,FALSE),0)=0,0,1)</f>
        <v>0</v>
      </c>
      <c r="AY244" s="450">
        <f>IF(IFERROR(HLOOKUP($F244,$F46:$FS46,1,FALSE),0)=0,0,1)</f>
        <v>0</v>
      </c>
      <c r="AZ244" s="450">
        <f>IF(IFERROR(HLOOKUP($F244,$F47:$FS47,1,FALSE),0)=0,0,1)</f>
        <v>0</v>
      </c>
      <c r="BA244" s="450">
        <f>IF(IFERROR(HLOOKUP($F244,$F48:$FS48,1,FALSE),0)=0,0,1)</f>
        <v>0</v>
      </c>
      <c r="BB244" s="450">
        <f>IF(IFERROR(HLOOKUP($F244,$F49:$FS49,1,FALSE),0)=0,0,1)</f>
        <v>0</v>
      </c>
      <c r="BC244" s="450">
        <f>IF(IFERROR(HLOOKUP($F244,$F50:$FS50,1,FALSE),0)=0,0,1)</f>
        <v>0</v>
      </c>
      <c r="BD244" s="450">
        <f>IF(IFERROR(HLOOKUP($F244,$F51:$FS51,1,FALSE),0)=0,0,1)</f>
        <v>0</v>
      </c>
      <c r="BE244" s="450">
        <f>IF(IFERROR(HLOOKUP($F244,$F52:$FS52,1,FALSE),0)=0,0,1)</f>
        <v>0</v>
      </c>
      <c r="BF244" s="450">
        <f>IF(IFERROR(HLOOKUP($F244,$F53:$FS53,1,FALSE),0)=0,0,1)</f>
        <v>0</v>
      </c>
      <c r="BG244" s="450">
        <f>IF(IFERROR(HLOOKUP($F244,$F54:$FS54,1,FALSE),0)=0,0,1)</f>
        <v>0</v>
      </c>
      <c r="BH244" s="450">
        <f>IF(IFERROR(HLOOKUP($F244,$F55:$FS55,1,FALSE),0)=0,0,1)</f>
        <v>0</v>
      </c>
      <c r="BI244" s="450">
        <f>IF(IFERROR(HLOOKUP($F244,$F56:$FS56,1,FALSE),0)=0,0,1)</f>
        <v>0</v>
      </c>
      <c r="BJ244" s="450">
        <f>IF(IFERROR(HLOOKUP($F244,$F57:$FS57,1,FALSE),0)=0,0,1)</f>
        <v>0</v>
      </c>
      <c r="BK244" s="450">
        <f>IF(IFERROR(HLOOKUP($F244,$F58:$FS58,1,FALSE),0)=0,0,1)</f>
        <v>0</v>
      </c>
    </row>
    <row r="245" spans="1:63" ht="13">
      <c r="A245" s="609" t="s">
        <v>816</v>
      </c>
      <c r="B245" s="619" t="s">
        <v>648</v>
      </c>
      <c r="C245">
        <f t="shared" si="2"/>
        <v>2</v>
      </c>
      <c r="E245" s="609" t="s">
        <v>816</v>
      </c>
      <c r="F245" s="619" t="s">
        <v>648</v>
      </c>
      <c r="G245" s="450">
        <f>IF(IFERROR(HLOOKUP($F245,$F2:$FS2,1,FALSE),0)=0,0,1)</f>
        <v>0</v>
      </c>
      <c r="H245" s="450">
        <f>IF(IFERROR(HLOOKUP($F245,$F3:$FS3,1,FALSE),0)=0,0,1)</f>
        <v>1</v>
      </c>
      <c r="I245" s="450">
        <f>IF(IFERROR(HLOOKUP($F245,$F4:$FS4,1,FALSE),0)=0,0,1)</f>
        <v>1</v>
      </c>
      <c r="J245" s="450">
        <f>IF(IFERROR(HLOOKUP($F245,$F5:$FS5,1,FALSE),0)=0,0,1)</f>
        <v>0</v>
      </c>
      <c r="K245" s="450">
        <f>IF(IFERROR(HLOOKUP($F245,$F6:$FS6,1,FALSE),0)=0,0,1)</f>
        <v>0</v>
      </c>
      <c r="L245" s="450">
        <f>IF(IFERROR(HLOOKUP($F245,$F7:$FS7,1,FALSE),0)=0,0,1)</f>
        <v>0</v>
      </c>
      <c r="M245" s="450">
        <f>IF(IFERROR(HLOOKUP($F245,$F8:$FS8,1,FALSE),0)=0,0,1)</f>
        <v>0</v>
      </c>
      <c r="N245" s="450">
        <f>IF(IFERROR(HLOOKUP($F245,$F9:$FS9,1,FALSE),0)=0,0,1)</f>
        <v>0</v>
      </c>
      <c r="O245" s="450">
        <f>IF(IFERROR(HLOOKUP($F245,$F10:$FS10,1,FALSE),0)=0,0,1)</f>
        <v>0</v>
      </c>
      <c r="P245" s="450">
        <f>IF(IFERROR(HLOOKUP($F245,$F11:$FS11,1,FALSE),0)=0,0,1)</f>
        <v>0</v>
      </c>
      <c r="Q245" s="450">
        <f>IF(IFERROR(HLOOKUP($F245,$F12:$FS12,1,FALSE),0)=0,0,1)</f>
        <v>0</v>
      </c>
      <c r="R245" s="450">
        <f>IF(IFERROR(HLOOKUP($F245,$F13:$FS13,1,FALSE),0)=0,0,1)</f>
        <v>0</v>
      </c>
      <c r="S245" s="450">
        <f>IF(IFERROR(HLOOKUP($F245,$F14:$FS14,1,FALSE),0)=0,0,1)</f>
        <v>0</v>
      </c>
      <c r="T245" s="450">
        <f>IF(IFERROR(HLOOKUP($F245,$F15:$FS15,1,FALSE),0)=0,0,1)</f>
        <v>0</v>
      </c>
      <c r="U245" s="450">
        <f>IF(IFERROR(HLOOKUP($F245,$F16:$FS16,1,FALSE),0)=0,0,1)</f>
        <v>0</v>
      </c>
      <c r="V245" s="450">
        <f>IF(IFERROR(HLOOKUP($F245,$F17:$FS17,1,FALSE),0)=0,0,1)</f>
        <v>0</v>
      </c>
      <c r="W245" s="450">
        <f>IF(IFERROR(HLOOKUP($F245,$F18:$FS18,1,FALSE),0)=0,0,1)</f>
        <v>0</v>
      </c>
      <c r="X245" s="450">
        <f>IF(IFERROR(HLOOKUP($F245,$F19:$FS19,1,FALSE),0)=0,0,1)</f>
        <v>0</v>
      </c>
      <c r="Y245" s="450">
        <f>IF(IFERROR(HLOOKUP($F245,$F20:$FS20,1,FALSE),0)=0,0,1)</f>
        <v>0</v>
      </c>
      <c r="Z245" s="450">
        <f>IF(IFERROR(HLOOKUP($F245,$F21:$FS21,1,FALSE),0)=0,0,1)</f>
        <v>0</v>
      </c>
      <c r="AA245" s="450">
        <f>IF(IFERROR(HLOOKUP($F245,$F22:$FS22,1,FALSE),0)=0,0,1)</f>
        <v>0</v>
      </c>
      <c r="AB245" s="450">
        <f>IF(IFERROR(HLOOKUP($F245,$F23:$FS23,1,FALSE),0)=0,0,1)</f>
        <v>0</v>
      </c>
      <c r="AC245" s="450">
        <f>IF(IFERROR(HLOOKUP($F245,$F24:$FS24,1,FALSE),0)=0,0,1)</f>
        <v>0</v>
      </c>
      <c r="AD245" s="450">
        <f>IF(IFERROR(HLOOKUP($F245,$F25:$FS25,1,FALSE),0)=0,0,1)</f>
        <v>0</v>
      </c>
      <c r="AE245" s="450">
        <f>IF(IFERROR(HLOOKUP($F245,$F26:$FS26,1,FALSE),0)=0,0,1)</f>
        <v>0</v>
      </c>
      <c r="AF245" s="450">
        <f>IF(IFERROR(HLOOKUP($F245,$F27:$FS27,1,FALSE),0)=0,0,1)</f>
        <v>0</v>
      </c>
      <c r="AG245" s="450">
        <f>IF(IFERROR(HLOOKUP($F245,$F28:$FS28,1,FALSE),0)=0,0,1)</f>
        <v>0</v>
      </c>
      <c r="AH245" s="450">
        <f>IF(IFERROR(HLOOKUP($F245,$F29:$FS29,1,FALSE),0)=0,0,1)</f>
        <v>0</v>
      </c>
      <c r="AI245" s="450">
        <f>IF(IFERROR(HLOOKUP($F245,$F30:$FS30,1,FALSE),0)=0,0,1)</f>
        <v>0</v>
      </c>
      <c r="AJ245" s="450">
        <f>IF(IFERROR(HLOOKUP($F245,$F31:$FS31,1,FALSE),0)=0,0,1)</f>
        <v>0</v>
      </c>
      <c r="AK245" s="450">
        <f>IF(IFERROR(HLOOKUP($F245,$F32:$FS32,1,FALSE),0)=0,0,1)</f>
        <v>0</v>
      </c>
      <c r="AL245" s="450">
        <f>IF(IFERROR(HLOOKUP($F245,$F33:$FS33,1,FALSE),0)=0,0,1)</f>
        <v>0</v>
      </c>
      <c r="AM245" s="450">
        <f>IF(IFERROR(HLOOKUP($F245,$F34:$FS34,1,FALSE),0)=0,0,1)</f>
        <v>0</v>
      </c>
      <c r="AN245" s="450">
        <f>IF(IFERROR(HLOOKUP($F245,$F35:$FS35,1,FALSE),0)=0,0,1)</f>
        <v>0</v>
      </c>
      <c r="AO245" s="450">
        <f>IF(IFERROR(HLOOKUP($F245,$F36:$FS36,1,FALSE),0)=0,0,1)</f>
        <v>0</v>
      </c>
      <c r="AP245" s="450">
        <f>IF(IFERROR(HLOOKUP($F245,$F37:$FS37,1,FALSE),0)=0,0,1)</f>
        <v>0</v>
      </c>
      <c r="AQ245" s="450">
        <f>IF(IFERROR(HLOOKUP($F245,$F38:$FS38,1,FALSE),0)=0,0,1)</f>
        <v>0</v>
      </c>
      <c r="AR245" s="450">
        <f>IF(IFERROR(HLOOKUP($F245,$F39:$FS39,1,FALSE),0)=0,0,1)</f>
        <v>0</v>
      </c>
      <c r="AS245" s="450">
        <f>IF(IFERROR(HLOOKUP($F245,$F40:$FS40,1,FALSE),0)=0,0,1)</f>
        <v>0</v>
      </c>
      <c r="AT245" s="450">
        <f>IF(IFERROR(HLOOKUP($F245,$F41:$FS41,1,FALSE),0)=0,0,1)</f>
        <v>0</v>
      </c>
      <c r="AU245" s="450">
        <f>IF(IFERROR(HLOOKUP($F245,$F42:$FS42,1,FALSE),0)=0,0,1)</f>
        <v>0</v>
      </c>
      <c r="AV245" s="450">
        <f>IF(IFERROR(HLOOKUP($F245,$F43:$FS43,1,FALSE),0)=0,0,1)</f>
        <v>0</v>
      </c>
      <c r="AW245" s="450">
        <f>IF(IFERROR(HLOOKUP($F245,$F44:$FS44,1,FALSE),0)=0,0,1)</f>
        <v>0</v>
      </c>
      <c r="AX245" s="450">
        <f>IF(IFERROR(HLOOKUP($F245,$F45:$FS45,1,FALSE),0)=0,0,1)</f>
        <v>0</v>
      </c>
      <c r="AY245" s="450">
        <f>IF(IFERROR(HLOOKUP($F245,$F46:$FS46,1,FALSE),0)=0,0,1)</f>
        <v>0</v>
      </c>
      <c r="AZ245" s="450">
        <f>IF(IFERROR(HLOOKUP($F245,$F47:$FS47,1,FALSE),0)=0,0,1)</f>
        <v>0</v>
      </c>
      <c r="BA245" s="450">
        <f>IF(IFERROR(HLOOKUP($F245,$F48:$FS48,1,FALSE),0)=0,0,1)</f>
        <v>0</v>
      </c>
      <c r="BB245" s="450">
        <f>IF(IFERROR(HLOOKUP($F245,$F49:$FS49,1,FALSE),0)=0,0,1)</f>
        <v>0</v>
      </c>
      <c r="BC245" s="450">
        <f>IF(IFERROR(HLOOKUP($F245,$F50:$FS50,1,FALSE),0)=0,0,1)</f>
        <v>0</v>
      </c>
      <c r="BD245" s="450">
        <f>IF(IFERROR(HLOOKUP($F245,$F51:$FS51,1,FALSE),0)=0,0,1)</f>
        <v>0</v>
      </c>
      <c r="BE245" s="450">
        <f>IF(IFERROR(HLOOKUP($F245,$F52:$FS52,1,FALSE),0)=0,0,1)</f>
        <v>0</v>
      </c>
      <c r="BF245" s="450">
        <f>IF(IFERROR(HLOOKUP($F245,$F53:$FS53,1,FALSE),0)=0,0,1)</f>
        <v>0</v>
      </c>
      <c r="BG245" s="450">
        <f>IF(IFERROR(HLOOKUP($F245,$F54:$FS54,1,FALSE),0)=0,0,1)</f>
        <v>0</v>
      </c>
      <c r="BH245" s="450">
        <f>IF(IFERROR(HLOOKUP($F245,$F55:$FS55,1,FALSE),0)=0,0,1)</f>
        <v>0</v>
      </c>
      <c r="BI245" s="450">
        <f>IF(IFERROR(HLOOKUP($F245,$F56:$FS56,1,FALSE),0)=0,0,1)</f>
        <v>0</v>
      </c>
      <c r="BJ245" s="450">
        <f>IF(IFERROR(HLOOKUP($F245,$F57:$FS57,1,FALSE),0)=0,0,1)</f>
        <v>0</v>
      </c>
      <c r="BK245" s="450">
        <f>IF(IFERROR(HLOOKUP($F245,$F58:$FS58,1,FALSE),0)=0,0,1)</f>
        <v>0</v>
      </c>
    </row>
    <row r="246" spans="1:63" ht="13">
      <c r="A246" s="609" t="s">
        <v>816</v>
      </c>
      <c r="B246" s="619" t="s">
        <v>649</v>
      </c>
      <c r="C246">
        <f t="shared" si="2"/>
        <v>2</v>
      </c>
      <c r="E246" s="609" t="s">
        <v>816</v>
      </c>
      <c r="F246" s="619" t="s">
        <v>649</v>
      </c>
      <c r="G246" s="450">
        <f>IF(IFERROR(HLOOKUP($F246,$F2:$FS2,1,FALSE),0)=0,0,1)</f>
        <v>0</v>
      </c>
      <c r="H246" s="450">
        <f>IF(IFERROR(HLOOKUP($F246,$F3:$FS3,1,FALSE),0)=0,0,1)</f>
        <v>1</v>
      </c>
      <c r="I246" s="450">
        <f>IF(IFERROR(HLOOKUP($F246,$F4:$FS4,1,FALSE),0)=0,0,1)</f>
        <v>1</v>
      </c>
      <c r="J246" s="450">
        <f>IF(IFERROR(HLOOKUP($F246,$F5:$FS5,1,FALSE),0)=0,0,1)</f>
        <v>0</v>
      </c>
      <c r="K246" s="450">
        <f>IF(IFERROR(HLOOKUP($F246,$F6:$FS6,1,FALSE),0)=0,0,1)</f>
        <v>0</v>
      </c>
      <c r="L246" s="450">
        <f>IF(IFERROR(HLOOKUP($F246,$F7:$FS7,1,FALSE),0)=0,0,1)</f>
        <v>0</v>
      </c>
      <c r="M246" s="450">
        <f>IF(IFERROR(HLOOKUP($F246,$F8:$FS8,1,FALSE),0)=0,0,1)</f>
        <v>0</v>
      </c>
      <c r="N246" s="450">
        <f>IF(IFERROR(HLOOKUP($F246,$F9:$FS9,1,FALSE),0)=0,0,1)</f>
        <v>0</v>
      </c>
      <c r="O246" s="450">
        <f>IF(IFERROR(HLOOKUP($F246,$F10:$FS10,1,FALSE),0)=0,0,1)</f>
        <v>0</v>
      </c>
      <c r="P246" s="450">
        <f>IF(IFERROR(HLOOKUP($F246,$F11:$FS11,1,FALSE),0)=0,0,1)</f>
        <v>0</v>
      </c>
      <c r="Q246" s="450">
        <f>IF(IFERROR(HLOOKUP($F246,$F12:$FS12,1,FALSE),0)=0,0,1)</f>
        <v>0</v>
      </c>
      <c r="R246" s="450">
        <f>IF(IFERROR(HLOOKUP($F246,$F13:$FS13,1,FALSE),0)=0,0,1)</f>
        <v>0</v>
      </c>
      <c r="S246" s="450">
        <f>IF(IFERROR(HLOOKUP($F246,$F14:$FS14,1,FALSE),0)=0,0,1)</f>
        <v>0</v>
      </c>
      <c r="T246" s="450">
        <f>IF(IFERROR(HLOOKUP($F246,$F15:$FS15,1,FALSE),0)=0,0,1)</f>
        <v>0</v>
      </c>
      <c r="U246" s="450">
        <f>IF(IFERROR(HLOOKUP($F246,$F16:$FS16,1,FALSE),0)=0,0,1)</f>
        <v>0</v>
      </c>
      <c r="V246" s="450">
        <f>IF(IFERROR(HLOOKUP($F246,$F17:$FS17,1,FALSE),0)=0,0,1)</f>
        <v>0</v>
      </c>
      <c r="W246" s="450">
        <f>IF(IFERROR(HLOOKUP($F246,$F18:$FS18,1,FALSE),0)=0,0,1)</f>
        <v>0</v>
      </c>
      <c r="X246" s="450">
        <f>IF(IFERROR(HLOOKUP($F246,$F19:$FS19,1,FALSE),0)=0,0,1)</f>
        <v>0</v>
      </c>
      <c r="Y246" s="450">
        <f>IF(IFERROR(HLOOKUP($F246,$F20:$FS20,1,FALSE),0)=0,0,1)</f>
        <v>0</v>
      </c>
      <c r="Z246" s="450">
        <f>IF(IFERROR(HLOOKUP($F246,$F21:$FS21,1,FALSE),0)=0,0,1)</f>
        <v>0</v>
      </c>
      <c r="AA246" s="450">
        <f>IF(IFERROR(HLOOKUP($F246,$F22:$FS22,1,FALSE),0)=0,0,1)</f>
        <v>0</v>
      </c>
      <c r="AB246" s="450">
        <f>IF(IFERROR(HLOOKUP($F246,$F23:$FS23,1,FALSE),0)=0,0,1)</f>
        <v>0</v>
      </c>
      <c r="AC246" s="450">
        <f>IF(IFERROR(HLOOKUP($F246,$F24:$FS24,1,FALSE),0)=0,0,1)</f>
        <v>0</v>
      </c>
      <c r="AD246" s="450">
        <f>IF(IFERROR(HLOOKUP($F246,$F25:$FS25,1,FALSE),0)=0,0,1)</f>
        <v>0</v>
      </c>
      <c r="AE246" s="450">
        <f>IF(IFERROR(HLOOKUP($F246,$F26:$FS26,1,FALSE),0)=0,0,1)</f>
        <v>0</v>
      </c>
      <c r="AF246" s="450">
        <f>IF(IFERROR(HLOOKUP($F246,$F27:$FS27,1,FALSE),0)=0,0,1)</f>
        <v>0</v>
      </c>
      <c r="AG246" s="450">
        <f>IF(IFERROR(HLOOKUP($F246,$F28:$FS28,1,FALSE),0)=0,0,1)</f>
        <v>0</v>
      </c>
      <c r="AH246" s="450">
        <f>IF(IFERROR(HLOOKUP($F246,$F29:$FS29,1,FALSE),0)=0,0,1)</f>
        <v>0</v>
      </c>
      <c r="AI246" s="450">
        <f>IF(IFERROR(HLOOKUP($F246,$F30:$FS30,1,FALSE),0)=0,0,1)</f>
        <v>0</v>
      </c>
      <c r="AJ246" s="450">
        <f>IF(IFERROR(HLOOKUP($F246,$F31:$FS31,1,FALSE),0)=0,0,1)</f>
        <v>0</v>
      </c>
      <c r="AK246" s="450">
        <f>IF(IFERROR(HLOOKUP($F246,$F32:$FS32,1,FALSE),0)=0,0,1)</f>
        <v>0</v>
      </c>
      <c r="AL246" s="450">
        <f>IF(IFERROR(HLOOKUP($F246,$F33:$FS33,1,FALSE),0)=0,0,1)</f>
        <v>0</v>
      </c>
      <c r="AM246" s="450">
        <f>IF(IFERROR(HLOOKUP($F246,$F34:$FS34,1,FALSE),0)=0,0,1)</f>
        <v>0</v>
      </c>
      <c r="AN246" s="450">
        <f>IF(IFERROR(HLOOKUP($F246,$F35:$FS35,1,FALSE),0)=0,0,1)</f>
        <v>0</v>
      </c>
      <c r="AO246" s="450">
        <f>IF(IFERROR(HLOOKUP($F246,$F36:$FS36,1,FALSE),0)=0,0,1)</f>
        <v>0</v>
      </c>
      <c r="AP246" s="450">
        <f>IF(IFERROR(HLOOKUP($F246,$F37:$FS37,1,FALSE),0)=0,0,1)</f>
        <v>0</v>
      </c>
      <c r="AQ246" s="450">
        <f>IF(IFERROR(HLOOKUP($F246,$F38:$FS38,1,FALSE),0)=0,0,1)</f>
        <v>0</v>
      </c>
      <c r="AR246" s="450">
        <f>IF(IFERROR(HLOOKUP($F246,$F39:$FS39,1,FALSE),0)=0,0,1)</f>
        <v>0</v>
      </c>
      <c r="AS246" s="450">
        <f>IF(IFERROR(HLOOKUP($F246,$F40:$FS40,1,FALSE),0)=0,0,1)</f>
        <v>0</v>
      </c>
      <c r="AT246" s="450">
        <f>IF(IFERROR(HLOOKUP($F246,$F41:$FS41,1,FALSE),0)=0,0,1)</f>
        <v>0</v>
      </c>
      <c r="AU246" s="450">
        <f>IF(IFERROR(HLOOKUP($F246,$F42:$FS42,1,FALSE),0)=0,0,1)</f>
        <v>0</v>
      </c>
      <c r="AV246" s="450">
        <f>IF(IFERROR(HLOOKUP($F246,$F43:$FS43,1,FALSE),0)=0,0,1)</f>
        <v>0</v>
      </c>
      <c r="AW246" s="450">
        <f>IF(IFERROR(HLOOKUP($F246,$F44:$FS44,1,FALSE),0)=0,0,1)</f>
        <v>0</v>
      </c>
      <c r="AX246" s="450">
        <f>IF(IFERROR(HLOOKUP($F246,$F45:$FS45,1,FALSE),0)=0,0,1)</f>
        <v>0</v>
      </c>
      <c r="AY246" s="450">
        <f>IF(IFERROR(HLOOKUP($F246,$F46:$FS46,1,FALSE),0)=0,0,1)</f>
        <v>0</v>
      </c>
      <c r="AZ246" s="450">
        <f>IF(IFERROR(HLOOKUP($F246,$F47:$FS47,1,FALSE),0)=0,0,1)</f>
        <v>0</v>
      </c>
      <c r="BA246" s="450">
        <f>IF(IFERROR(HLOOKUP($F246,$F48:$FS48,1,FALSE),0)=0,0,1)</f>
        <v>0</v>
      </c>
      <c r="BB246" s="450">
        <f>IF(IFERROR(HLOOKUP($F246,$F49:$FS49,1,FALSE),0)=0,0,1)</f>
        <v>0</v>
      </c>
      <c r="BC246" s="450">
        <f>IF(IFERROR(HLOOKUP($F246,$F50:$FS50,1,FALSE),0)=0,0,1)</f>
        <v>0</v>
      </c>
      <c r="BD246" s="450">
        <f>IF(IFERROR(HLOOKUP($F246,$F51:$FS51,1,FALSE),0)=0,0,1)</f>
        <v>0</v>
      </c>
      <c r="BE246" s="450">
        <f>IF(IFERROR(HLOOKUP($F246,$F52:$FS52,1,FALSE),0)=0,0,1)</f>
        <v>0</v>
      </c>
      <c r="BF246" s="450">
        <f>IF(IFERROR(HLOOKUP($F246,$F53:$FS53,1,FALSE),0)=0,0,1)</f>
        <v>0</v>
      </c>
      <c r="BG246" s="450">
        <f>IF(IFERROR(HLOOKUP($F246,$F54:$FS54,1,FALSE),0)=0,0,1)</f>
        <v>0</v>
      </c>
      <c r="BH246" s="450">
        <f>IF(IFERROR(HLOOKUP($F246,$F55:$FS55,1,FALSE),0)=0,0,1)</f>
        <v>0</v>
      </c>
      <c r="BI246" s="450">
        <f>IF(IFERROR(HLOOKUP($F246,$F56:$FS56,1,FALSE),0)=0,0,1)</f>
        <v>0</v>
      </c>
      <c r="BJ246" s="450">
        <f>IF(IFERROR(HLOOKUP($F246,$F57:$FS57,1,FALSE),0)=0,0,1)</f>
        <v>0</v>
      </c>
      <c r="BK246" s="450">
        <f>IF(IFERROR(HLOOKUP($F246,$F58:$FS58,1,FALSE),0)=0,0,1)</f>
        <v>0</v>
      </c>
    </row>
    <row r="247" spans="1:63" ht="13">
      <c r="A247" s="609" t="s">
        <v>816</v>
      </c>
      <c r="B247" s="619" t="s">
        <v>650</v>
      </c>
      <c r="C247">
        <f t="shared" si="2"/>
        <v>3</v>
      </c>
      <c r="E247" s="609" t="s">
        <v>816</v>
      </c>
      <c r="F247" s="619" t="s">
        <v>650</v>
      </c>
      <c r="G247" s="450">
        <f>IF(IFERROR(HLOOKUP($F247,$F2:$FS2,1,FALSE),0)=0,0,1)</f>
        <v>0</v>
      </c>
      <c r="H247" s="450">
        <f>IF(IFERROR(HLOOKUP($F247,$F3:$FS3,1,FALSE),0)=0,0,1)</f>
        <v>1</v>
      </c>
      <c r="I247" s="450">
        <f>IF(IFERROR(HLOOKUP($F247,$F4:$FS4,1,FALSE),0)=0,0,1)</f>
        <v>1</v>
      </c>
      <c r="J247" s="450">
        <f>IF(IFERROR(HLOOKUP($F247,$F5:$FS5,1,FALSE),0)=0,0,1)</f>
        <v>0</v>
      </c>
      <c r="K247" s="450">
        <f>IF(IFERROR(HLOOKUP($F247,$F6:$FS6,1,FALSE),0)=0,0,1)</f>
        <v>0</v>
      </c>
      <c r="L247" s="450">
        <f>IF(IFERROR(HLOOKUP($F247,$F7:$FS7,1,FALSE),0)=0,0,1)</f>
        <v>0</v>
      </c>
      <c r="M247" s="450">
        <f>IF(IFERROR(HLOOKUP($F247,$F8:$FS8,1,FALSE),0)=0,0,1)</f>
        <v>0</v>
      </c>
      <c r="N247" s="450">
        <f>IF(IFERROR(HLOOKUP($F247,$F9:$FS9,1,FALSE),0)=0,0,1)</f>
        <v>0</v>
      </c>
      <c r="O247" s="450">
        <f>IF(IFERROR(HLOOKUP($F247,$F10:$FS10,1,FALSE),0)=0,0,1)</f>
        <v>0</v>
      </c>
      <c r="P247" s="450">
        <f>IF(IFERROR(HLOOKUP($F247,$F11:$FS11,1,FALSE),0)=0,0,1)</f>
        <v>0</v>
      </c>
      <c r="Q247" s="450">
        <f>IF(IFERROR(HLOOKUP($F247,$F12:$FS12,1,FALSE),0)=0,0,1)</f>
        <v>0</v>
      </c>
      <c r="R247" s="450">
        <f>IF(IFERROR(HLOOKUP($F247,$F13:$FS13,1,FALSE),0)=0,0,1)</f>
        <v>0</v>
      </c>
      <c r="S247" s="450">
        <f>IF(IFERROR(HLOOKUP($F247,$F14:$FS14,1,FALSE),0)=0,0,1)</f>
        <v>0</v>
      </c>
      <c r="T247" s="450">
        <f>IF(IFERROR(HLOOKUP($F247,$F15:$FS15,1,FALSE),0)=0,0,1)</f>
        <v>0</v>
      </c>
      <c r="U247" s="450">
        <f>IF(IFERROR(HLOOKUP($F247,$F16:$FS16,1,FALSE),0)=0,0,1)</f>
        <v>0</v>
      </c>
      <c r="V247" s="450">
        <f>IF(IFERROR(HLOOKUP($F247,$F17:$FS17,1,FALSE),0)=0,0,1)</f>
        <v>0</v>
      </c>
      <c r="W247" s="450">
        <f>IF(IFERROR(HLOOKUP($F247,$F18:$FS18,1,FALSE),0)=0,0,1)</f>
        <v>0</v>
      </c>
      <c r="X247" s="450">
        <f>IF(IFERROR(HLOOKUP($F247,$F19:$FS19,1,FALSE),0)=0,0,1)</f>
        <v>0</v>
      </c>
      <c r="Y247" s="450">
        <f>IF(IFERROR(HLOOKUP($F247,$F20:$FS20,1,FALSE),0)=0,0,1)</f>
        <v>0</v>
      </c>
      <c r="Z247" s="450">
        <f>IF(IFERROR(HLOOKUP($F247,$F21:$FS21,1,FALSE),0)=0,0,1)</f>
        <v>0</v>
      </c>
      <c r="AA247" s="450">
        <f>IF(IFERROR(HLOOKUP($F247,$F22:$FS22,1,FALSE),0)=0,0,1)</f>
        <v>0</v>
      </c>
      <c r="AB247" s="450">
        <f>IF(IFERROR(HLOOKUP($F247,$F23:$FS23,1,FALSE),0)=0,0,1)</f>
        <v>0</v>
      </c>
      <c r="AC247" s="450">
        <f>IF(IFERROR(HLOOKUP($F247,$F24:$FS24,1,FALSE),0)=0,0,1)</f>
        <v>0</v>
      </c>
      <c r="AD247" s="450">
        <f>IF(IFERROR(HLOOKUP($F247,$F25:$FS25,1,FALSE),0)=0,0,1)</f>
        <v>0</v>
      </c>
      <c r="AE247" s="450">
        <f>IF(IFERROR(HLOOKUP($F247,$F26:$FS26,1,FALSE),0)=0,0,1)</f>
        <v>0</v>
      </c>
      <c r="AF247" s="450">
        <f>IF(IFERROR(HLOOKUP($F247,$F27:$FS27,1,FALSE),0)=0,0,1)</f>
        <v>0</v>
      </c>
      <c r="AG247" s="450">
        <f>IF(IFERROR(HLOOKUP($F247,$F28:$FS28,1,FALSE),0)=0,0,1)</f>
        <v>0</v>
      </c>
      <c r="AH247" s="450">
        <f>IF(IFERROR(HLOOKUP($F247,$F29:$FS29,1,FALSE),0)=0,0,1)</f>
        <v>0</v>
      </c>
      <c r="AI247" s="450">
        <f>IF(IFERROR(HLOOKUP($F247,$F30:$FS30,1,FALSE),0)=0,0,1)</f>
        <v>0</v>
      </c>
      <c r="AJ247" s="450">
        <f>IF(IFERROR(HLOOKUP($F247,$F31:$FS31,1,FALSE),0)=0,0,1)</f>
        <v>1</v>
      </c>
      <c r="AK247" s="450">
        <f>IF(IFERROR(HLOOKUP($F247,$F32:$FS32,1,FALSE),0)=0,0,1)</f>
        <v>0</v>
      </c>
      <c r="AL247" s="450">
        <f>IF(IFERROR(HLOOKUP($F247,$F33:$FS33,1,FALSE),0)=0,0,1)</f>
        <v>0</v>
      </c>
      <c r="AM247" s="450">
        <f>IF(IFERROR(HLOOKUP($F247,$F34:$FS34,1,FALSE),0)=0,0,1)</f>
        <v>0</v>
      </c>
      <c r="AN247" s="450">
        <f>IF(IFERROR(HLOOKUP($F247,$F35:$FS35,1,FALSE),0)=0,0,1)</f>
        <v>0</v>
      </c>
      <c r="AO247" s="450">
        <f>IF(IFERROR(HLOOKUP($F247,$F36:$FS36,1,FALSE),0)=0,0,1)</f>
        <v>0</v>
      </c>
      <c r="AP247" s="450">
        <f>IF(IFERROR(HLOOKUP($F247,$F37:$FS37,1,FALSE),0)=0,0,1)</f>
        <v>0</v>
      </c>
      <c r="AQ247" s="450">
        <f>IF(IFERROR(HLOOKUP($F247,$F38:$FS38,1,FALSE),0)=0,0,1)</f>
        <v>0</v>
      </c>
      <c r="AR247" s="450">
        <f>IF(IFERROR(HLOOKUP($F247,$F39:$FS39,1,FALSE),0)=0,0,1)</f>
        <v>0</v>
      </c>
      <c r="AS247" s="450">
        <f>IF(IFERROR(HLOOKUP($F247,$F40:$FS40,1,FALSE),0)=0,0,1)</f>
        <v>0</v>
      </c>
      <c r="AT247" s="450">
        <f>IF(IFERROR(HLOOKUP($F247,$F41:$FS41,1,FALSE),0)=0,0,1)</f>
        <v>0</v>
      </c>
      <c r="AU247" s="450">
        <f>IF(IFERROR(HLOOKUP($F247,$F42:$FS42,1,FALSE),0)=0,0,1)</f>
        <v>0</v>
      </c>
      <c r="AV247" s="450">
        <f>IF(IFERROR(HLOOKUP($F247,$F43:$FS43,1,FALSE),0)=0,0,1)</f>
        <v>0</v>
      </c>
      <c r="AW247" s="450">
        <f>IF(IFERROR(HLOOKUP($F247,$F44:$FS44,1,FALSE),0)=0,0,1)</f>
        <v>0</v>
      </c>
      <c r="AX247" s="450">
        <f>IF(IFERROR(HLOOKUP($F247,$F45:$FS45,1,FALSE),0)=0,0,1)</f>
        <v>0</v>
      </c>
      <c r="AY247" s="450">
        <f>IF(IFERROR(HLOOKUP($F247,$F46:$FS46,1,FALSE),0)=0,0,1)</f>
        <v>0</v>
      </c>
      <c r="AZ247" s="450">
        <f>IF(IFERROR(HLOOKUP($F247,$F47:$FS47,1,FALSE),0)=0,0,1)</f>
        <v>0</v>
      </c>
      <c r="BA247" s="450">
        <f>IF(IFERROR(HLOOKUP($F247,$F48:$FS48,1,FALSE),0)=0,0,1)</f>
        <v>0</v>
      </c>
      <c r="BB247" s="450">
        <f>IF(IFERROR(HLOOKUP($F247,$F49:$FS49,1,FALSE),0)=0,0,1)</f>
        <v>0</v>
      </c>
      <c r="BC247" s="450">
        <f>IF(IFERROR(HLOOKUP($F247,$F50:$FS50,1,FALSE),0)=0,0,1)</f>
        <v>0</v>
      </c>
      <c r="BD247" s="450">
        <f>IF(IFERROR(HLOOKUP($F247,$F51:$FS51,1,FALSE),0)=0,0,1)</f>
        <v>0</v>
      </c>
      <c r="BE247" s="450">
        <f>IF(IFERROR(HLOOKUP($F247,$F52:$FS52,1,FALSE),0)=0,0,1)</f>
        <v>0</v>
      </c>
      <c r="BF247" s="450">
        <f>IF(IFERROR(HLOOKUP($F247,$F53:$FS53,1,FALSE),0)=0,0,1)</f>
        <v>0</v>
      </c>
      <c r="BG247" s="450">
        <f>IF(IFERROR(HLOOKUP($F247,$F54:$FS54,1,FALSE),0)=0,0,1)</f>
        <v>0</v>
      </c>
      <c r="BH247" s="450">
        <f>IF(IFERROR(HLOOKUP($F247,$F55:$FS55,1,FALSE),0)=0,0,1)</f>
        <v>0</v>
      </c>
      <c r="BI247" s="450">
        <f>IF(IFERROR(HLOOKUP($F247,$F56:$FS56,1,FALSE),0)=0,0,1)</f>
        <v>0</v>
      </c>
      <c r="BJ247" s="450">
        <f>IF(IFERROR(HLOOKUP($F247,$F57:$FS57,1,FALSE),0)=0,0,1)</f>
        <v>0</v>
      </c>
      <c r="BK247" s="450">
        <f>IF(IFERROR(HLOOKUP($F247,$F58:$FS58,1,FALSE),0)=0,0,1)</f>
        <v>0</v>
      </c>
    </row>
    <row r="248" spans="1:63" ht="13">
      <c r="A248" s="609" t="s">
        <v>816</v>
      </c>
      <c r="B248" s="619" t="s">
        <v>651</v>
      </c>
      <c r="C248">
        <f t="shared" si="2"/>
        <v>2</v>
      </c>
      <c r="E248" s="609" t="s">
        <v>816</v>
      </c>
      <c r="F248" s="619" t="s">
        <v>651</v>
      </c>
      <c r="G248" s="450">
        <f>IF(IFERROR(HLOOKUP($F248,$F2:$FS2,1,FALSE),0)=0,0,1)</f>
        <v>0</v>
      </c>
      <c r="H248" s="450">
        <f>IF(IFERROR(HLOOKUP($F248,$F3:$FS3,1,FALSE),0)=0,0,1)</f>
        <v>1</v>
      </c>
      <c r="I248" s="450">
        <f>IF(IFERROR(HLOOKUP($F248,$F4:$FS4,1,FALSE),0)=0,0,1)</f>
        <v>1</v>
      </c>
      <c r="J248" s="450">
        <f>IF(IFERROR(HLOOKUP($F248,$F5:$FS5,1,FALSE),0)=0,0,1)</f>
        <v>0</v>
      </c>
      <c r="K248" s="450">
        <f>IF(IFERROR(HLOOKUP($F248,$F6:$FS6,1,FALSE),0)=0,0,1)</f>
        <v>0</v>
      </c>
      <c r="L248" s="450">
        <f>IF(IFERROR(HLOOKUP($F248,$F7:$FS7,1,FALSE),0)=0,0,1)</f>
        <v>0</v>
      </c>
      <c r="M248" s="450">
        <f>IF(IFERROR(HLOOKUP($F248,$F8:$FS8,1,FALSE),0)=0,0,1)</f>
        <v>0</v>
      </c>
      <c r="N248" s="450">
        <f>IF(IFERROR(HLOOKUP($F248,$F9:$FS9,1,FALSE),0)=0,0,1)</f>
        <v>0</v>
      </c>
      <c r="O248" s="450">
        <f>IF(IFERROR(HLOOKUP($F248,$F10:$FS10,1,FALSE),0)=0,0,1)</f>
        <v>0</v>
      </c>
      <c r="P248" s="450">
        <f>IF(IFERROR(HLOOKUP($F248,$F11:$FS11,1,FALSE),0)=0,0,1)</f>
        <v>0</v>
      </c>
      <c r="Q248" s="450">
        <f>IF(IFERROR(HLOOKUP($F248,$F12:$FS12,1,FALSE),0)=0,0,1)</f>
        <v>0</v>
      </c>
      <c r="R248" s="450">
        <f>IF(IFERROR(HLOOKUP($F248,$F13:$FS13,1,FALSE),0)=0,0,1)</f>
        <v>0</v>
      </c>
      <c r="S248" s="450">
        <f>IF(IFERROR(HLOOKUP($F248,$F14:$FS14,1,FALSE),0)=0,0,1)</f>
        <v>0</v>
      </c>
      <c r="T248" s="450">
        <f>IF(IFERROR(HLOOKUP($F248,$F15:$FS15,1,FALSE),0)=0,0,1)</f>
        <v>0</v>
      </c>
      <c r="U248" s="450">
        <f>IF(IFERROR(HLOOKUP($F248,$F16:$FS16,1,FALSE),0)=0,0,1)</f>
        <v>0</v>
      </c>
      <c r="V248" s="450">
        <f>IF(IFERROR(HLOOKUP($F248,$F17:$FS17,1,FALSE),0)=0,0,1)</f>
        <v>0</v>
      </c>
      <c r="W248" s="450">
        <f>IF(IFERROR(HLOOKUP($F248,$F18:$FS18,1,FALSE),0)=0,0,1)</f>
        <v>0</v>
      </c>
      <c r="X248" s="450">
        <f>IF(IFERROR(HLOOKUP($F248,$F19:$FS19,1,FALSE),0)=0,0,1)</f>
        <v>0</v>
      </c>
      <c r="Y248" s="450">
        <f>IF(IFERROR(HLOOKUP($F248,$F20:$FS20,1,FALSE),0)=0,0,1)</f>
        <v>0</v>
      </c>
      <c r="Z248" s="450">
        <f>IF(IFERROR(HLOOKUP($F248,$F21:$FS21,1,FALSE),0)=0,0,1)</f>
        <v>0</v>
      </c>
      <c r="AA248" s="450">
        <f>IF(IFERROR(HLOOKUP($F248,$F22:$FS22,1,FALSE),0)=0,0,1)</f>
        <v>0</v>
      </c>
      <c r="AB248" s="450">
        <f>IF(IFERROR(HLOOKUP($F248,$F23:$FS23,1,FALSE),0)=0,0,1)</f>
        <v>0</v>
      </c>
      <c r="AC248" s="450">
        <f>IF(IFERROR(HLOOKUP($F248,$F24:$FS24,1,FALSE),0)=0,0,1)</f>
        <v>0</v>
      </c>
      <c r="AD248" s="450">
        <f>IF(IFERROR(HLOOKUP($F248,$F25:$FS25,1,FALSE),0)=0,0,1)</f>
        <v>0</v>
      </c>
      <c r="AE248" s="450">
        <f>IF(IFERROR(HLOOKUP($F248,$F26:$FS26,1,FALSE),0)=0,0,1)</f>
        <v>0</v>
      </c>
      <c r="AF248" s="450">
        <f>IF(IFERROR(HLOOKUP($F248,$F27:$FS27,1,FALSE),0)=0,0,1)</f>
        <v>0</v>
      </c>
      <c r="AG248" s="450">
        <f>IF(IFERROR(HLOOKUP($F248,$F28:$FS28,1,FALSE),0)=0,0,1)</f>
        <v>0</v>
      </c>
      <c r="AH248" s="450">
        <f>IF(IFERROR(HLOOKUP($F248,$F29:$FS29,1,FALSE),0)=0,0,1)</f>
        <v>0</v>
      </c>
      <c r="AI248" s="450">
        <f>IF(IFERROR(HLOOKUP($F248,$F30:$FS30,1,FALSE),0)=0,0,1)</f>
        <v>0</v>
      </c>
      <c r="AJ248" s="450">
        <f>IF(IFERROR(HLOOKUP($F248,$F31:$FS31,1,FALSE),0)=0,0,1)</f>
        <v>0</v>
      </c>
      <c r="AK248" s="450">
        <f>IF(IFERROR(HLOOKUP($F248,$F32:$FS32,1,FALSE),0)=0,0,1)</f>
        <v>0</v>
      </c>
      <c r="AL248" s="450">
        <f>IF(IFERROR(HLOOKUP($F248,$F33:$FS33,1,FALSE),0)=0,0,1)</f>
        <v>0</v>
      </c>
      <c r="AM248" s="450">
        <f>IF(IFERROR(HLOOKUP($F248,$F34:$FS34,1,FALSE),0)=0,0,1)</f>
        <v>0</v>
      </c>
      <c r="AN248" s="450">
        <f>IF(IFERROR(HLOOKUP($F248,$F35:$FS35,1,FALSE),0)=0,0,1)</f>
        <v>0</v>
      </c>
      <c r="AO248" s="450">
        <f>IF(IFERROR(HLOOKUP($F248,$F36:$FS36,1,FALSE),0)=0,0,1)</f>
        <v>0</v>
      </c>
      <c r="AP248" s="450">
        <f>IF(IFERROR(HLOOKUP($F248,$F37:$FS37,1,FALSE),0)=0,0,1)</f>
        <v>0</v>
      </c>
      <c r="AQ248" s="450">
        <f>IF(IFERROR(HLOOKUP($F248,$F38:$FS38,1,FALSE),0)=0,0,1)</f>
        <v>0</v>
      </c>
      <c r="AR248" s="450">
        <f>IF(IFERROR(HLOOKUP($F248,$F39:$FS39,1,FALSE),0)=0,0,1)</f>
        <v>0</v>
      </c>
      <c r="AS248" s="450">
        <f>IF(IFERROR(HLOOKUP($F248,$F40:$FS40,1,FALSE),0)=0,0,1)</f>
        <v>0</v>
      </c>
      <c r="AT248" s="450">
        <f>IF(IFERROR(HLOOKUP($F248,$F41:$FS41,1,FALSE),0)=0,0,1)</f>
        <v>0</v>
      </c>
      <c r="AU248" s="450">
        <f>IF(IFERROR(HLOOKUP($F248,$F42:$FS42,1,FALSE),0)=0,0,1)</f>
        <v>0</v>
      </c>
      <c r="AV248" s="450">
        <f>IF(IFERROR(HLOOKUP($F248,$F43:$FS43,1,FALSE),0)=0,0,1)</f>
        <v>0</v>
      </c>
      <c r="AW248" s="450">
        <f>IF(IFERROR(HLOOKUP($F248,$F44:$FS44,1,FALSE),0)=0,0,1)</f>
        <v>0</v>
      </c>
      <c r="AX248" s="450">
        <f>IF(IFERROR(HLOOKUP($F248,$F45:$FS45,1,FALSE),0)=0,0,1)</f>
        <v>0</v>
      </c>
      <c r="AY248" s="450">
        <f>IF(IFERROR(HLOOKUP($F248,$F46:$FS46,1,FALSE),0)=0,0,1)</f>
        <v>0</v>
      </c>
      <c r="AZ248" s="450">
        <f>IF(IFERROR(HLOOKUP($F248,$F47:$FS47,1,FALSE),0)=0,0,1)</f>
        <v>0</v>
      </c>
      <c r="BA248" s="450">
        <f>IF(IFERROR(HLOOKUP($F248,$F48:$FS48,1,FALSE),0)=0,0,1)</f>
        <v>0</v>
      </c>
      <c r="BB248" s="450">
        <f>IF(IFERROR(HLOOKUP($F248,$F49:$FS49,1,FALSE),0)=0,0,1)</f>
        <v>0</v>
      </c>
      <c r="BC248" s="450">
        <f>IF(IFERROR(HLOOKUP($F248,$F50:$FS50,1,FALSE),0)=0,0,1)</f>
        <v>0</v>
      </c>
      <c r="BD248" s="450">
        <f>IF(IFERROR(HLOOKUP($F248,$F51:$FS51,1,FALSE),0)=0,0,1)</f>
        <v>0</v>
      </c>
      <c r="BE248" s="450">
        <f>IF(IFERROR(HLOOKUP($F248,$F52:$FS52,1,FALSE),0)=0,0,1)</f>
        <v>0</v>
      </c>
      <c r="BF248" s="450">
        <f>IF(IFERROR(HLOOKUP($F248,$F53:$FS53,1,FALSE),0)=0,0,1)</f>
        <v>0</v>
      </c>
      <c r="BG248" s="450">
        <f>IF(IFERROR(HLOOKUP($F248,$F54:$FS54,1,FALSE),0)=0,0,1)</f>
        <v>0</v>
      </c>
      <c r="BH248" s="450">
        <f>IF(IFERROR(HLOOKUP($F248,$F55:$FS55,1,FALSE),0)=0,0,1)</f>
        <v>0</v>
      </c>
      <c r="BI248" s="450">
        <f>IF(IFERROR(HLOOKUP($F248,$F56:$FS56,1,FALSE),0)=0,0,1)</f>
        <v>0</v>
      </c>
      <c r="BJ248" s="450">
        <f>IF(IFERROR(HLOOKUP($F248,$F57:$FS57,1,FALSE),0)=0,0,1)</f>
        <v>0</v>
      </c>
      <c r="BK248" s="450">
        <f>IF(IFERROR(HLOOKUP($F248,$F58:$FS58,1,FALSE),0)=0,0,1)</f>
        <v>0</v>
      </c>
    </row>
    <row r="249" spans="1:63" ht="13">
      <c r="A249" s="609" t="s">
        <v>816</v>
      </c>
      <c r="B249" s="619" t="s">
        <v>652</v>
      </c>
      <c r="C249">
        <f t="shared" si="2"/>
        <v>4</v>
      </c>
      <c r="E249" s="609" t="s">
        <v>816</v>
      </c>
      <c r="F249" s="619" t="s">
        <v>652</v>
      </c>
      <c r="G249" s="450">
        <f>IF(IFERROR(HLOOKUP($F249,$F2:$FS2,1,FALSE),0)=0,0,1)</f>
        <v>0</v>
      </c>
      <c r="H249" s="450">
        <f>IF(IFERROR(HLOOKUP($F249,$F3:$FS3,1,FALSE),0)=0,0,1)</f>
        <v>1</v>
      </c>
      <c r="I249" s="450">
        <f>IF(IFERROR(HLOOKUP($F249,$F4:$FS4,1,FALSE),0)=0,0,1)</f>
        <v>1</v>
      </c>
      <c r="J249" s="450">
        <f>IF(IFERROR(HLOOKUP($F249,$F5:$FS5,1,FALSE),0)=0,0,1)</f>
        <v>0</v>
      </c>
      <c r="K249" s="450">
        <f>IF(IFERROR(HLOOKUP($F249,$F6:$FS6,1,FALSE),0)=0,0,1)</f>
        <v>0</v>
      </c>
      <c r="L249" s="450">
        <f>IF(IFERROR(HLOOKUP($F249,$F7:$FS7,1,FALSE),0)=0,0,1)</f>
        <v>0</v>
      </c>
      <c r="M249" s="450">
        <f>IF(IFERROR(HLOOKUP($F249,$F8:$FS8,1,FALSE),0)=0,0,1)</f>
        <v>0</v>
      </c>
      <c r="N249" s="450">
        <f>IF(IFERROR(HLOOKUP($F249,$F9:$FS9,1,FALSE),0)=0,0,1)</f>
        <v>0</v>
      </c>
      <c r="O249" s="450">
        <f>IF(IFERROR(HLOOKUP($F249,$F10:$FS10,1,FALSE),0)=0,0,1)</f>
        <v>0</v>
      </c>
      <c r="P249" s="450">
        <f>IF(IFERROR(HLOOKUP($F249,$F11:$FS11,1,FALSE),0)=0,0,1)</f>
        <v>0</v>
      </c>
      <c r="Q249" s="450">
        <f>IF(IFERROR(HLOOKUP($F249,$F12:$FS12,1,FALSE),0)=0,0,1)</f>
        <v>0</v>
      </c>
      <c r="R249" s="450">
        <f>IF(IFERROR(HLOOKUP($F249,$F13:$FS13,1,FALSE),0)=0,0,1)</f>
        <v>0</v>
      </c>
      <c r="S249" s="450">
        <f>IF(IFERROR(HLOOKUP($F249,$F14:$FS14,1,FALSE),0)=0,0,1)</f>
        <v>0</v>
      </c>
      <c r="T249" s="450">
        <f>IF(IFERROR(HLOOKUP($F249,$F15:$FS15,1,FALSE),0)=0,0,1)</f>
        <v>0</v>
      </c>
      <c r="U249" s="450">
        <f>IF(IFERROR(HLOOKUP($F249,$F16:$FS16,1,FALSE),0)=0,0,1)</f>
        <v>0</v>
      </c>
      <c r="V249" s="450">
        <f>IF(IFERROR(HLOOKUP($F249,$F17:$FS17,1,FALSE),0)=0,0,1)</f>
        <v>0</v>
      </c>
      <c r="W249" s="450">
        <f>IF(IFERROR(HLOOKUP($F249,$F18:$FS18,1,FALSE),0)=0,0,1)</f>
        <v>0</v>
      </c>
      <c r="X249" s="450">
        <f>IF(IFERROR(HLOOKUP($F249,$F19:$FS19,1,FALSE),0)=0,0,1)</f>
        <v>0</v>
      </c>
      <c r="Y249" s="450">
        <f>IF(IFERROR(HLOOKUP($F249,$F20:$FS20,1,FALSE),0)=0,0,1)</f>
        <v>0</v>
      </c>
      <c r="Z249" s="450">
        <f>IF(IFERROR(HLOOKUP($F249,$F21:$FS21,1,FALSE),0)=0,0,1)</f>
        <v>0</v>
      </c>
      <c r="AA249" s="450">
        <f>IF(IFERROR(HLOOKUP($F249,$F22:$FS22,1,FALSE),0)=0,0,1)</f>
        <v>0</v>
      </c>
      <c r="AB249" s="450">
        <f>IF(IFERROR(HLOOKUP($F249,$F23:$FS23,1,FALSE),0)=0,0,1)</f>
        <v>1</v>
      </c>
      <c r="AC249" s="450">
        <f>IF(IFERROR(HLOOKUP($F249,$F24:$FS24,1,FALSE),0)=0,0,1)</f>
        <v>1</v>
      </c>
      <c r="AD249" s="450">
        <f>IF(IFERROR(HLOOKUP($F249,$F25:$FS25,1,FALSE),0)=0,0,1)</f>
        <v>0</v>
      </c>
      <c r="AE249" s="450">
        <f>IF(IFERROR(HLOOKUP($F249,$F26:$FS26,1,FALSE),0)=0,0,1)</f>
        <v>0</v>
      </c>
      <c r="AF249" s="450">
        <f>IF(IFERROR(HLOOKUP($F249,$F27:$FS27,1,FALSE),0)=0,0,1)</f>
        <v>0</v>
      </c>
      <c r="AG249" s="450">
        <f>IF(IFERROR(HLOOKUP($F249,$F28:$FS28,1,FALSE),0)=0,0,1)</f>
        <v>0</v>
      </c>
      <c r="AH249" s="450">
        <f>IF(IFERROR(HLOOKUP($F249,$F29:$FS29,1,FALSE),0)=0,0,1)</f>
        <v>0</v>
      </c>
      <c r="AI249" s="450">
        <f>IF(IFERROR(HLOOKUP($F249,$F30:$FS30,1,FALSE),0)=0,0,1)</f>
        <v>0</v>
      </c>
      <c r="AJ249" s="450">
        <f>IF(IFERROR(HLOOKUP($F249,$F31:$FS31,1,FALSE),0)=0,0,1)</f>
        <v>0</v>
      </c>
      <c r="AK249" s="450">
        <f>IF(IFERROR(HLOOKUP($F249,$F32:$FS32,1,FALSE),0)=0,0,1)</f>
        <v>0</v>
      </c>
      <c r="AL249" s="450">
        <f>IF(IFERROR(HLOOKUP($F249,$F33:$FS33,1,FALSE),0)=0,0,1)</f>
        <v>0</v>
      </c>
      <c r="AM249" s="450">
        <f>IF(IFERROR(HLOOKUP($F249,$F34:$FS34,1,FALSE),0)=0,0,1)</f>
        <v>0</v>
      </c>
      <c r="AN249" s="450">
        <f>IF(IFERROR(HLOOKUP($F249,$F35:$FS35,1,FALSE),0)=0,0,1)</f>
        <v>0</v>
      </c>
      <c r="AO249" s="450">
        <f>IF(IFERROR(HLOOKUP($F249,$F36:$FS36,1,FALSE),0)=0,0,1)</f>
        <v>0</v>
      </c>
      <c r="AP249" s="450">
        <f>IF(IFERROR(HLOOKUP($F249,$F37:$FS37,1,FALSE),0)=0,0,1)</f>
        <v>0</v>
      </c>
      <c r="AQ249" s="450">
        <f>IF(IFERROR(HLOOKUP($F249,$F38:$FS38,1,FALSE),0)=0,0,1)</f>
        <v>0</v>
      </c>
      <c r="AR249" s="450">
        <f>IF(IFERROR(HLOOKUP($F249,$F39:$FS39,1,FALSE),0)=0,0,1)</f>
        <v>0</v>
      </c>
      <c r="AS249" s="450">
        <f>IF(IFERROR(HLOOKUP($F249,$F40:$FS40,1,FALSE),0)=0,0,1)</f>
        <v>0</v>
      </c>
      <c r="AT249" s="450">
        <f>IF(IFERROR(HLOOKUP($F249,$F41:$FS41,1,FALSE),0)=0,0,1)</f>
        <v>0</v>
      </c>
      <c r="AU249" s="450">
        <f>IF(IFERROR(HLOOKUP($F249,$F42:$FS42,1,FALSE),0)=0,0,1)</f>
        <v>0</v>
      </c>
      <c r="AV249" s="450">
        <f>IF(IFERROR(HLOOKUP($F249,$F43:$FS43,1,FALSE),0)=0,0,1)</f>
        <v>0</v>
      </c>
      <c r="AW249" s="450">
        <f>IF(IFERROR(HLOOKUP($F249,$F44:$FS44,1,FALSE),0)=0,0,1)</f>
        <v>0</v>
      </c>
      <c r="AX249" s="450">
        <f>IF(IFERROR(HLOOKUP($F249,$F45:$FS45,1,FALSE),0)=0,0,1)</f>
        <v>0</v>
      </c>
      <c r="AY249" s="450">
        <f>IF(IFERROR(HLOOKUP($F249,$F46:$FS46,1,FALSE),0)=0,0,1)</f>
        <v>0</v>
      </c>
      <c r="AZ249" s="450">
        <f>IF(IFERROR(HLOOKUP($F249,$F47:$FS47,1,FALSE),0)=0,0,1)</f>
        <v>0</v>
      </c>
      <c r="BA249" s="450">
        <f>IF(IFERROR(HLOOKUP($F249,$F48:$FS48,1,FALSE),0)=0,0,1)</f>
        <v>0</v>
      </c>
      <c r="BB249" s="450">
        <f>IF(IFERROR(HLOOKUP($F249,$F49:$FS49,1,FALSE),0)=0,0,1)</f>
        <v>0</v>
      </c>
      <c r="BC249" s="450">
        <f>IF(IFERROR(HLOOKUP($F249,$F50:$FS50,1,FALSE),0)=0,0,1)</f>
        <v>0</v>
      </c>
      <c r="BD249" s="450">
        <f>IF(IFERROR(HLOOKUP($F249,$F51:$FS51,1,FALSE),0)=0,0,1)</f>
        <v>0</v>
      </c>
      <c r="BE249" s="450">
        <f>IF(IFERROR(HLOOKUP($F249,$F52:$FS52,1,FALSE),0)=0,0,1)</f>
        <v>0</v>
      </c>
      <c r="BF249" s="450">
        <f>IF(IFERROR(HLOOKUP($F249,$F53:$FS53,1,FALSE),0)=0,0,1)</f>
        <v>0</v>
      </c>
      <c r="BG249" s="450">
        <f>IF(IFERROR(HLOOKUP($F249,$F54:$FS54,1,FALSE),0)=0,0,1)</f>
        <v>0</v>
      </c>
      <c r="BH249" s="450">
        <f>IF(IFERROR(HLOOKUP($F249,$F55:$FS55,1,FALSE),0)=0,0,1)</f>
        <v>0</v>
      </c>
      <c r="BI249" s="450">
        <f>IF(IFERROR(HLOOKUP($F249,$F56:$FS56,1,FALSE),0)=0,0,1)</f>
        <v>0</v>
      </c>
      <c r="BJ249" s="450">
        <f>IF(IFERROR(HLOOKUP($F249,$F57:$FS57,1,FALSE),0)=0,0,1)</f>
        <v>0</v>
      </c>
      <c r="BK249" s="450">
        <f>IF(IFERROR(HLOOKUP($F249,$F58:$FS58,1,FALSE),0)=0,0,1)</f>
        <v>0</v>
      </c>
    </row>
    <row r="250" spans="1:63" ht="13">
      <c r="A250" s="609" t="s">
        <v>816</v>
      </c>
      <c r="B250" s="619" t="s">
        <v>653</v>
      </c>
      <c r="C250">
        <f t="shared" si="2"/>
        <v>2</v>
      </c>
      <c r="E250" s="609" t="s">
        <v>816</v>
      </c>
      <c r="F250" s="619" t="s">
        <v>653</v>
      </c>
      <c r="G250" s="450">
        <f>IF(IFERROR(HLOOKUP($F250,$F2:$FS2,1,FALSE),0)=0,0,1)</f>
        <v>0</v>
      </c>
      <c r="H250" s="450">
        <f>IF(IFERROR(HLOOKUP($F250,$F3:$FS3,1,FALSE),0)=0,0,1)</f>
        <v>1</v>
      </c>
      <c r="I250" s="450">
        <f>IF(IFERROR(HLOOKUP($F250,$F4:$FS4,1,FALSE),0)=0,0,1)</f>
        <v>1</v>
      </c>
      <c r="J250" s="450">
        <f>IF(IFERROR(HLOOKUP($F250,$F5:$FS5,1,FALSE),0)=0,0,1)</f>
        <v>0</v>
      </c>
      <c r="K250" s="450">
        <f>IF(IFERROR(HLOOKUP($F250,$F6:$FS6,1,FALSE),0)=0,0,1)</f>
        <v>0</v>
      </c>
      <c r="L250" s="450">
        <f>IF(IFERROR(HLOOKUP($F250,$F7:$FS7,1,FALSE),0)=0,0,1)</f>
        <v>0</v>
      </c>
      <c r="M250" s="450">
        <f>IF(IFERROR(HLOOKUP($F250,$F8:$FS8,1,FALSE),0)=0,0,1)</f>
        <v>0</v>
      </c>
      <c r="N250" s="450">
        <f>IF(IFERROR(HLOOKUP($F250,$F9:$FS9,1,FALSE),0)=0,0,1)</f>
        <v>0</v>
      </c>
      <c r="O250" s="450">
        <f>IF(IFERROR(HLOOKUP($F250,$F10:$FS10,1,FALSE),0)=0,0,1)</f>
        <v>0</v>
      </c>
      <c r="P250" s="450">
        <f>IF(IFERROR(HLOOKUP($F250,$F11:$FS11,1,FALSE),0)=0,0,1)</f>
        <v>0</v>
      </c>
      <c r="Q250" s="450">
        <f>IF(IFERROR(HLOOKUP($F250,$F12:$FS12,1,FALSE),0)=0,0,1)</f>
        <v>0</v>
      </c>
      <c r="R250" s="450">
        <f>IF(IFERROR(HLOOKUP($F250,$F13:$FS13,1,FALSE),0)=0,0,1)</f>
        <v>0</v>
      </c>
      <c r="S250" s="450">
        <f>IF(IFERROR(HLOOKUP($F250,$F14:$FS14,1,FALSE),0)=0,0,1)</f>
        <v>0</v>
      </c>
      <c r="T250" s="450">
        <f>IF(IFERROR(HLOOKUP($F250,$F15:$FS15,1,FALSE),0)=0,0,1)</f>
        <v>0</v>
      </c>
      <c r="U250" s="450">
        <f>IF(IFERROR(HLOOKUP($F250,$F16:$FS16,1,FALSE),0)=0,0,1)</f>
        <v>0</v>
      </c>
      <c r="V250" s="450">
        <f>IF(IFERROR(HLOOKUP($F250,$F17:$FS17,1,FALSE),0)=0,0,1)</f>
        <v>0</v>
      </c>
      <c r="W250" s="450">
        <f>IF(IFERROR(HLOOKUP($F250,$F18:$FS18,1,FALSE),0)=0,0,1)</f>
        <v>0</v>
      </c>
      <c r="X250" s="450">
        <f>IF(IFERROR(HLOOKUP($F250,$F19:$FS19,1,FALSE),0)=0,0,1)</f>
        <v>0</v>
      </c>
      <c r="Y250" s="450">
        <f>IF(IFERROR(HLOOKUP($F250,$F20:$FS20,1,FALSE),0)=0,0,1)</f>
        <v>0</v>
      </c>
      <c r="Z250" s="450">
        <f>IF(IFERROR(HLOOKUP($F250,$F21:$FS21,1,FALSE),0)=0,0,1)</f>
        <v>0</v>
      </c>
      <c r="AA250" s="450">
        <f>IF(IFERROR(HLOOKUP($F250,$F22:$FS22,1,FALSE),0)=0,0,1)</f>
        <v>0</v>
      </c>
      <c r="AB250" s="450">
        <f>IF(IFERROR(HLOOKUP($F250,$F23:$FS23,1,FALSE),0)=0,0,1)</f>
        <v>0</v>
      </c>
      <c r="AC250" s="450">
        <f>IF(IFERROR(HLOOKUP($F250,$F24:$FS24,1,FALSE),0)=0,0,1)</f>
        <v>0</v>
      </c>
      <c r="AD250" s="450">
        <f>IF(IFERROR(HLOOKUP($F250,$F25:$FS25,1,FALSE),0)=0,0,1)</f>
        <v>0</v>
      </c>
      <c r="AE250" s="450">
        <f>IF(IFERROR(HLOOKUP($F250,$F26:$FS26,1,FALSE),0)=0,0,1)</f>
        <v>0</v>
      </c>
      <c r="AF250" s="450">
        <f>IF(IFERROR(HLOOKUP($F250,$F27:$FS27,1,FALSE),0)=0,0,1)</f>
        <v>0</v>
      </c>
      <c r="AG250" s="450">
        <f>IF(IFERROR(HLOOKUP($F250,$F28:$FS28,1,FALSE),0)=0,0,1)</f>
        <v>0</v>
      </c>
      <c r="AH250" s="450">
        <f>IF(IFERROR(HLOOKUP($F250,$F29:$FS29,1,FALSE),0)=0,0,1)</f>
        <v>0</v>
      </c>
      <c r="AI250" s="450">
        <f>IF(IFERROR(HLOOKUP($F250,$F30:$FS30,1,FALSE),0)=0,0,1)</f>
        <v>0</v>
      </c>
      <c r="AJ250" s="450">
        <f>IF(IFERROR(HLOOKUP($F250,$F31:$FS31,1,FALSE),0)=0,0,1)</f>
        <v>0</v>
      </c>
      <c r="AK250" s="450">
        <f>IF(IFERROR(HLOOKUP($F250,$F32:$FS32,1,FALSE),0)=0,0,1)</f>
        <v>0</v>
      </c>
      <c r="AL250" s="450">
        <f>IF(IFERROR(HLOOKUP($F250,$F33:$FS33,1,FALSE),0)=0,0,1)</f>
        <v>0</v>
      </c>
      <c r="AM250" s="450">
        <f>IF(IFERROR(HLOOKUP($F250,$F34:$FS34,1,FALSE),0)=0,0,1)</f>
        <v>0</v>
      </c>
      <c r="AN250" s="450">
        <f>IF(IFERROR(HLOOKUP($F250,$F35:$FS35,1,FALSE),0)=0,0,1)</f>
        <v>0</v>
      </c>
      <c r="AO250" s="450">
        <f>IF(IFERROR(HLOOKUP($F250,$F36:$FS36,1,FALSE),0)=0,0,1)</f>
        <v>0</v>
      </c>
      <c r="AP250" s="450">
        <f>IF(IFERROR(HLOOKUP($F250,$F37:$FS37,1,FALSE),0)=0,0,1)</f>
        <v>0</v>
      </c>
      <c r="AQ250" s="450">
        <f>IF(IFERROR(HLOOKUP($F250,$F38:$FS38,1,FALSE),0)=0,0,1)</f>
        <v>0</v>
      </c>
      <c r="AR250" s="450">
        <f>IF(IFERROR(HLOOKUP($F250,$F39:$FS39,1,FALSE),0)=0,0,1)</f>
        <v>0</v>
      </c>
      <c r="AS250" s="450">
        <f>IF(IFERROR(HLOOKUP($F250,$F40:$FS40,1,FALSE),0)=0,0,1)</f>
        <v>0</v>
      </c>
      <c r="AT250" s="450">
        <f>IF(IFERROR(HLOOKUP($F250,$F41:$FS41,1,FALSE),0)=0,0,1)</f>
        <v>0</v>
      </c>
      <c r="AU250" s="450">
        <f>IF(IFERROR(HLOOKUP($F250,$F42:$FS42,1,FALSE),0)=0,0,1)</f>
        <v>0</v>
      </c>
      <c r="AV250" s="450">
        <f>IF(IFERROR(HLOOKUP($F250,$F43:$FS43,1,FALSE),0)=0,0,1)</f>
        <v>0</v>
      </c>
      <c r="AW250" s="450">
        <f>IF(IFERROR(HLOOKUP($F250,$F44:$FS44,1,FALSE),0)=0,0,1)</f>
        <v>0</v>
      </c>
      <c r="AX250" s="450">
        <f>IF(IFERROR(HLOOKUP($F250,$F45:$FS45,1,FALSE),0)=0,0,1)</f>
        <v>0</v>
      </c>
      <c r="AY250" s="450">
        <f>IF(IFERROR(HLOOKUP($F250,$F46:$FS46,1,FALSE),0)=0,0,1)</f>
        <v>0</v>
      </c>
      <c r="AZ250" s="450">
        <f>IF(IFERROR(HLOOKUP($F250,$F47:$FS47,1,FALSE),0)=0,0,1)</f>
        <v>0</v>
      </c>
      <c r="BA250" s="450">
        <f>IF(IFERROR(HLOOKUP($F250,$F48:$FS48,1,FALSE),0)=0,0,1)</f>
        <v>0</v>
      </c>
      <c r="BB250" s="450">
        <f>IF(IFERROR(HLOOKUP($F250,$F49:$FS49,1,FALSE),0)=0,0,1)</f>
        <v>0</v>
      </c>
      <c r="BC250" s="450">
        <f>IF(IFERROR(HLOOKUP($F250,$F50:$FS50,1,FALSE),0)=0,0,1)</f>
        <v>0</v>
      </c>
      <c r="BD250" s="450">
        <f>IF(IFERROR(HLOOKUP($F250,$F51:$FS51,1,FALSE),0)=0,0,1)</f>
        <v>0</v>
      </c>
      <c r="BE250" s="450">
        <f>IF(IFERROR(HLOOKUP($F250,$F52:$FS52,1,FALSE),0)=0,0,1)</f>
        <v>0</v>
      </c>
      <c r="BF250" s="450">
        <f>IF(IFERROR(HLOOKUP($F250,$F53:$FS53,1,FALSE),0)=0,0,1)</f>
        <v>0</v>
      </c>
      <c r="BG250" s="450">
        <f>IF(IFERROR(HLOOKUP($F250,$F54:$FS54,1,FALSE),0)=0,0,1)</f>
        <v>0</v>
      </c>
      <c r="BH250" s="450">
        <f>IF(IFERROR(HLOOKUP($F250,$F55:$FS55,1,FALSE),0)=0,0,1)</f>
        <v>0</v>
      </c>
      <c r="BI250" s="450">
        <f>IF(IFERROR(HLOOKUP($F250,$F56:$FS56,1,FALSE),0)=0,0,1)</f>
        <v>0</v>
      </c>
      <c r="BJ250" s="450">
        <f>IF(IFERROR(HLOOKUP($F250,$F57:$FS57,1,FALSE),0)=0,0,1)</f>
        <v>0</v>
      </c>
      <c r="BK250" s="450">
        <f>IF(IFERROR(HLOOKUP($F250,$F58:$FS58,1,FALSE),0)=0,0,1)</f>
        <v>0</v>
      </c>
    </row>
    <row r="251" spans="1:63" ht="13">
      <c r="A251" s="609" t="s">
        <v>816</v>
      </c>
      <c r="B251" s="619" t="s">
        <v>654</v>
      </c>
      <c r="C251">
        <f t="shared" si="2"/>
        <v>2</v>
      </c>
      <c r="E251" s="609" t="s">
        <v>816</v>
      </c>
      <c r="F251" s="619" t="s">
        <v>654</v>
      </c>
      <c r="G251" s="450">
        <f>IF(IFERROR(HLOOKUP($F251,$F2:$FS2,1,FALSE),0)=0,0,1)</f>
        <v>0</v>
      </c>
      <c r="H251" s="450">
        <f>IF(IFERROR(HLOOKUP($F251,$F3:$FS3,1,FALSE),0)=0,0,1)</f>
        <v>1</v>
      </c>
      <c r="I251" s="450">
        <f>IF(IFERROR(HLOOKUP($F251,$F4:$FS4,1,FALSE),0)=0,0,1)</f>
        <v>1</v>
      </c>
      <c r="J251" s="450">
        <f>IF(IFERROR(HLOOKUP($F251,$F5:$FS5,1,FALSE),0)=0,0,1)</f>
        <v>0</v>
      </c>
      <c r="K251" s="450">
        <f>IF(IFERROR(HLOOKUP($F251,$F6:$FS6,1,FALSE),0)=0,0,1)</f>
        <v>0</v>
      </c>
      <c r="L251" s="450">
        <f>IF(IFERROR(HLOOKUP($F251,$F7:$FS7,1,FALSE),0)=0,0,1)</f>
        <v>0</v>
      </c>
      <c r="M251" s="450">
        <f>IF(IFERROR(HLOOKUP($F251,$F8:$FS8,1,FALSE),0)=0,0,1)</f>
        <v>0</v>
      </c>
      <c r="N251" s="450">
        <f>IF(IFERROR(HLOOKUP($F251,$F9:$FS9,1,FALSE),0)=0,0,1)</f>
        <v>0</v>
      </c>
      <c r="O251" s="450">
        <f>IF(IFERROR(HLOOKUP($F251,$F10:$FS10,1,FALSE),0)=0,0,1)</f>
        <v>0</v>
      </c>
      <c r="P251" s="450">
        <f>IF(IFERROR(HLOOKUP($F251,$F11:$FS11,1,FALSE),0)=0,0,1)</f>
        <v>0</v>
      </c>
      <c r="Q251" s="450">
        <f>IF(IFERROR(HLOOKUP($F251,$F12:$FS12,1,FALSE),0)=0,0,1)</f>
        <v>0</v>
      </c>
      <c r="R251" s="450">
        <f>IF(IFERROR(HLOOKUP($F251,$F13:$FS13,1,FALSE),0)=0,0,1)</f>
        <v>0</v>
      </c>
      <c r="S251" s="450">
        <f>IF(IFERROR(HLOOKUP($F251,$F14:$FS14,1,FALSE),0)=0,0,1)</f>
        <v>0</v>
      </c>
      <c r="T251" s="450">
        <f>IF(IFERROR(HLOOKUP($F251,$F15:$FS15,1,FALSE),0)=0,0,1)</f>
        <v>0</v>
      </c>
      <c r="U251" s="450">
        <f>IF(IFERROR(HLOOKUP($F251,$F16:$FS16,1,FALSE),0)=0,0,1)</f>
        <v>0</v>
      </c>
      <c r="V251" s="450">
        <f>IF(IFERROR(HLOOKUP($F251,$F17:$FS17,1,FALSE),0)=0,0,1)</f>
        <v>0</v>
      </c>
      <c r="W251" s="450">
        <f>IF(IFERROR(HLOOKUP($F251,$F18:$FS18,1,FALSE),0)=0,0,1)</f>
        <v>0</v>
      </c>
      <c r="X251" s="450">
        <f>IF(IFERROR(HLOOKUP($F251,$F19:$FS19,1,FALSE),0)=0,0,1)</f>
        <v>0</v>
      </c>
      <c r="Y251" s="450">
        <f>IF(IFERROR(HLOOKUP($F251,$F20:$FS20,1,FALSE),0)=0,0,1)</f>
        <v>0</v>
      </c>
      <c r="Z251" s="450">
        <f>IF(IFERROR(HLOOKUP($F251,$F21:$FS21,1,FALSE),0)=0,0,1)</f>
        <v>0</v>
      </c>
      <c r="AA251" s="450">
        <f>IF(IFERROR(HLOOKUP($F251,$F22:$FS22,1,FALSE),0)=0,0,1)</f>
        <v>0</v>
      </c>
      <c r="AB251" s="450">
        <f>IF(IFERROR(HLOOKUP($F251,$F23:$FS23,1,FALSE),0)=0,0,1)</f>
        <v>0</v>
      </c>
      <c r="AC251" s="450">
        <f>IF(IFERROR(HLOOKUP($F251,$F24:$FS24,1,FALSE),0)=0,0,1)</f>
        <v>0</v>
      </c>
      <c r="AD251" s="450">
        <f>IF(IFERROR(HLOOKUP($F251,$F25:$FS25,1,FALSE),0)=0,0,1)</f>
        <v>0</v>
      </c>
      <c r="AE251" s="450">
        <f>IF(IFERROR(HLOOKUP($F251,$F26:$FS26,1,FALSE),0)=0,0,1)</f>
        <v>0</v>
      </c>
      <c r="AF251" s="450">
        <f>IF(IFERROR(HLOOKUP($F251,$F27:$FS27,1,FALSE),0)=0,0,1)</f>
        <v>0</v>
      </c>
      <c r="AG251" s="450">
        <f>IF(IFERROR(HLOOKUP($F251,$F28:$FS28,1,FALSE),0)=0,0,1)</f>
        <v>0</v>
      </c>
      <c r="AH251" s="450">
        <f>IF(IFERROR(HLOOKUP($F251,$F29:$FS29,1,FALSE),0)=0,0,1)</f>
        <v>0</v>
      </c>
      <c r="AI251" s="450">
        <f>IF(IFERROR(HLOOKUP($F251,$F30:$FS30,1,FALSE),0)=0,0,1)</f>
        <v>0</v>
      </c>
      <c r="AJ251" s="450">
        <f>IF(IFERROR(HLOOKUP($F251,$F31:$FS31,1,FALSE),0)=0,0,1)</f>
        <v>0</v>
      </c>
      <c r="AK251" s="450">
        <f>IF(IFERROR(HLOOKUP($F251,$F32:$FS32,1,FALSE),0)=0,0,1)</f>
        <v>0</v>
      </c>
      <c r="AL251" s="450">
        <f>IF(IFERROR(HLOOKUP($F251,$F33:$FS33,1,FALSE),0)=0,0,1)</f>
        <v>0</v>
      </c>
      <c r="AM251" s="450">
        <f>IF(IFERROR(HLOOKUP($F251,$F34:$FS34,1,FALSE),0)=0,0,1)</f>
        <v>0</v>
      </c>
      <c r="AN251" s="450">
        <f>IF(IFERROR(HLOOKUP($F251,$F35:$FS35,1,FALSE),0)=0,0,1)</f>
        <v>0</v>
      </c>
      <c r="AO251" s="450">
        <f>IF(IFERROR(HLOOKUP($F251,$F36:$FS36,1,FALSE),0)=0,0,1)</f>
        <v>0</v>
      </c>
      <c r="AP251" s="450">
        <f>IF(IFERROR(HLOOKUP($F251,$F37:$FS37,1,FALSE),0)=0,0,1)</f>
        <v>0</v>
      </c>
      <c r="AQ251" s="450">
        <f>IF(IFERROR(HLOOKUP($F251,$F38:$FS38,1,FALSE),0)=0,0,1)</f>
        <v>0</v>
      </c>
      <c r="AR251" s="450">
        <f>IF(IFERROR(HLOOKUP($F251,$F39:$FS39,1,FALSE),0)=0,0,1)</f>
        <v>0</v>
      </c>
      <c r="AS251" s="450">
        <f>IF(IFERROR(HLOOKUP($F251,$F40:$FS40,1,FALSE),0)=0,0,1)</f>
        <v>0</v>
      </c>
      <c r="AT251" s="450">
        <f>IF(IFERROR(HLOOKUP($F251,$F41:$FS41,1,FALSE),0)=0,0,1)</f>
        <v>0</v>
      </c>
      <c r="AU251" s="450">
        <f>IF(IFERROR(HLOOKUP($F251,$F42:$FS42,1,FALSE),0)=0,0,1)</f>
        <v>0</v>
      </c>
      <c r="AV251" s="450">
        <f>IF(IFERROR(HLOOKUP($F251,$F43:$FS43,1,FALSE),0)=0,0,1)</f>
        <v>0</v>
      </c>
      <c r="AW251" s="450">
        <f>IF(IFERROR(HLOOKUP($F251,$F44:$FS44,1,FALSE),0)=0,0,1)</f>
        <v>0</v>
      </c>
      <c r="AX251" s="450">
        <f>IF(IFERROR(HLOOKUP($F251,$F45:$FS45,1,FALSE),0)=0,0,1)</f>
        <v>0</v>
      </c>
      <c r="AY251" s="450">
        <f>IF(IFERROR(HLOOKUP($F251,$F46:$FS46,1,FALSE),0)=0,0,1)</f>
        <v>0</v>
      </c>
      <c r="AZ251" s="450">
        <f>IF(IFERROR(HLOOKUP($F251,$F47:$FS47,1,FALSE),0)=0,0,1)</f>
        <v>0</v>
      </c>
      <c r="BA251" s="450">
        <f>IF(IFERROR(HLOOKUP($F251,$F48:$FS48,1,FALSE),0)=0,0,1)</f>
        <v>0</v>
      </c>
      <c r="BB251" s="450">
        <f>IF(IFERROR(HLOOKUP($F251,$F49:$FS49,1,FALSE),0)=0,0,1)</f>
        <v>0</v>
      </c>
      <c r="BC251" s="450">
        <f>IF(IFERROR(HLOOKUP($F251,$F50:$FS50,1,FALSE),0)=0,0,1)</f>
        <v>0</v>
      </c>
      <c r="BD251" s="450">
        <f>IF(IFERROR(HLOOKUP($F251,$F51:$FS51,1,FALSE),0)=0,0,1)</f>
        <v>0</v>
      </c>
      <c r="BE251" s="450">
        <f>IF(IFERROR(HLOOKUP($F251,$F52:$FS52,1,FALSE),0)=0,0,1)</f>
        <v>0</v>
      </c>
      <c r="BF251" s="450">
        <f>IF(IFERROR(HLOOKUP($F251,$F53:$FS53,1,FALSE),0)=0,0,1)</f>
        <v>0</v>
      </c>
      <c r="BG251" s="450">
        <f>IF(IFERROR(HLOOKUP($F251,$F54:$FS54,1,FALSE),0)=0,0,1)</f>
        <v>0</v>
      </c>
      <c r="BH251" s="450">
        <f>IF(IFERROR(HLOOKUP($F251,$F55:$FS55,1,FALSE),0)=0,0,1)</f>
        <v>0</v>
      </c>
      <c r="BI251" s="450">
        <f>IF(IFERROR(HLOOKUP($F251,$F56:$FS56,1,FALSE),0)=0,0,1)</f>
        <v>0</v>
      </c>
      <c r="BJ251" s="450">
        <f>IF(IFERROR(HLOOKUP($F251,$F57:$FS57,1,FALSE),0)=0,0,1)</f>
        <v>0</v>
      </c>
      <c r="BK251" s="450">
        <f>IF(IFERROR(HLOOKUP($F251,$F58:$FS58,1,FALSE),0)=0,0,1)</f>
        <v>0</v>
      </c>
    </row>
    <row r="252" spans="1:63" ht="13">
      <c r="A252" s="609" t="s">
        <v>817</v>
      </c>
      <c r="B252" s="619" t="s">
        <v>655</v>
      </c>
      <c r="C252">
        <f t="shared" si="2"/>
        <v>1</v>
      </c>
      <c r="E252" s="609" t="s">
        <v>817</v>
      </c>
      <c r="F252" s="619" t="s">
        <v>655</v>
      </c>
      <c r="G252" s="450">
        <f>IF(IFERROR(HLOOKUP($F252,$F2:$FS2,1,FALSE),0)=0,0,1)</f>
        <v>0</v>
      </c>
      <c r="H252" s="450">
        <f>IF(IFERROR(HLOOKUP($F252,$F3:$FS3,1,FALSE),0)=0,0,1)</f>
        <v>1</v>
      </c>
      <c r="I252" s="450">
        <f>IF(IFERROR(HLOOKUP($F252,$F4:$FS4,1,FALSE),0)=0,0,1)</f>
        <v>0</v>
      </c>
      <c r="J252" s="450">
        <f>IF(IFERROR(HLOOKUP($F252,$F5:$FS5,1,FALSE),0)=0,0,1)</f>
        <v>0</v>
      </c>
      <c r="K252" s="450">
        <f>IF(IFERROR(HLOOKUP($F252,$F6:$FS6,1,FALSE),0)=0,0,1)</f>
        <v>0</v>
      </c>
      <c r="L252" s="450">
        <f>IF(IFERROR(HLOOKUP($F252,$F7:$FS7,1,FALSE),0)=0,0,1)</f>
        <v>0</v>
      </c>
      <c r="M252" s="450">
        <f>IF(IFERROR(HLOOKUP($F252,$F8:$FS8,1,FALSE),0)=0,0,1)</f>
        <v>0</v>
      </c>
      <c r="N252" s="450">
        <f>IF(IFERROR(HLOOKUP($F252,$F9:$FS9,1,FALSE),0)=0,0,1)</f>
        <v>0</v>
      </c>
      <c r="O252" s="450">
        <f>IF(IFERROR(HLOOKUP($F252,$F10:$FS10,1,FALSE),0)=0,0,1)</f>
        <v>0</v>
      </c>
      <c r="P252" s="450">
        <f>IF(IFERROR(HLOOKUP($F252,$F11:$FS11,1,FALSE),0)=0,0,1)</f>
        <v>0</v>
      </c>
      <c r="Q252" s="450">
        <f>IF(IFERROR(HLOOKUP($F252,$F12:$FS12,1,FALSE),0)=0,0,1)</f>
        <v>0</v>
      </c>
      <c r="R252" s="450">
        <f>IF(IFERROR(HLOOKUP($F252,$F13:$FS13,1,FALSE),0)=0,0,1)</f>
        <v>0</v>
      </c>
      <c r="S252" s="450">
        <f>IF(IFERROR(HLOOKUP($F252,$F14:$FS14,1,FALSE),0)=0,0,1)</f>
        <v>0</v>
      </c>
      <c r="T252" s="450">
        <f>IF(IFERROR(HLOOKUP($F252,$F15:$FS15,1,FALSE),0)=0,0,1)</f>
        <v>0</v>
      </c>
      <c r="U252" s="450">
        <f>IF(IFERROR(HLOOKUP($F252,$F16:$FS16,1,FALSE),0)=0,0,1)</f>
        <v>0</v>
      </c>
      <c r="V252" s="450">
        <f>IF(IFERROR(HLOOKUP($F252,$F17:$FS17,1,FALSE),0)=0,0,1)</f>
        <v>0</v>
      </c>
      <c r="W252" s="450">
        <f>IF(IFERROR(HLOOKUP($F252,$F18:$FS18,1,FALSE),0)=0,0,1)</f>
        <v>0</v>
      </c>
      <c r="X252" s="450">
        <f>IF(IFERROR(HLOOKUP($F252,$F19:$FS19,1,FALSE),0)=0,0,1)</f>
        <v>0</v>
      </c>
      <c r="Y252" s="450">
        <f>IF(IFERROR(HLOOKUP($F252,$F20:$FS20,1,FALSE),0)=0,0,1)</f>
        <v>0</v>
      </c>
      <c r="Z252" s="450">
        <f>IF(IFERROR(HLOOKUP($F252,$F21:$FS21,1,FALSE),0)=0,0,1)</f>
        <v>0</v>
      </c>
      <c r="AA252" s="450">
        <f>IF(IFERROR(HLOOKUP($F252,$F22:$FS22,1,FALSE),0)=0,0,1)</f>
        <v>0</v>
      </c>
      <c r="AB252" s="450">
        <f>IF(IFERROR(HLOOKUP($F252,$F23:$FS23,1,FALSE),0)=0,0,1)</f>
        <v>0</v>
      </c>
      <c r="AC252" s="450">
        <f>IF(IFERROR(HLOOKUP($F252,$F24:$FS24,1,FALSE),0)=0,0,1)</f>
        <v>0</v>
      </c>
      <c r="AD252" s="450">
        <f>IF(IFERROR(HLOOKUP($F252,$F25:$FS25,1,FALSE),0)=0,0,1)</f>
        <v>0</v>
      </c>
      <c r="AE252" s="450">
        <f>IF(IFERROR(HLOOKUP($F252,$F26:$FS26,1,FALSE),0)=0,0,1)</f>
        <v>0</v>
      </c>
      <c r="AF252" s="450">
        <f>IF(IFERROR(HLOOKUP($F252,$F27:$FS27,1,FALSE),0)=0,0,1)</f>
        <v>0</v>
      </c>
      <c r="AG252" s="450">
        <f>IF(IFERROR(HLOOKUP($F252,$F28:$FS28,1,FALSE),0)=0,0,1)</f>
        <v>0</v>
      </c>
      <c r="AH252" s="450">
        <f>IF(IFERROR(HLOOKUP($F252,$F29:$FS29,1,FALSE),0)=0,0,1)</f>
        <v>0</v>
      </c>
      <c r="AI252" s="450">
        <f>IF(IFERROR(HLOOKUP($F252,$F30:$FS30,1,FALSE),0)=0,0,1)</f>
        <v>0</v>
      </c>
      <c r="AJ252" s="450">
        <f>IF(IFERROR(HLOOKUP($F252,$F31:$FS31,1,FALSE),0)=0,0,1)</f>
        <v>0</v>
      </c>
      <c r="AK252" s="450">
        <f>IF(IFERROR(HLOOKUP($F252,$F32:$FS32,1,FALSE),0)=0,0,1)</f>
        <v>0</v>
      </c>
      <c r="AL252" s="450">
        <f>IF(IFERROR(HLOOKUP($F252,$F33:$FS33,1,FALSE),0)=0,0,1)</f>
        <v>0</v>
      </c>
      <c r="AM252" s="450">
        <f>IF(IFERROR(HLOOKUP($F252,$F34:$FS34,1,FALSE),0)=0,0,1)</f>
        <v>0</v>
      </c>
      <c r="AN252" s="450">
        <f>IF(IFERROR(HLOOKUP($F252,$F35:$FS35,1,FALSE),0)=0,0,1)</f>
        <v>0</v>
      </c>
      <c r="AO252" s="450">
        <f>IF(IFERROR(HLOOKUP($F252,$F36:$FS36,1,FALSE),0)=0,0,1)</f>
        <v>0</v>
      </c>
      <c r="AP252" s="450">
        <f>IF(IFERROR(HLOOKUP($F252,$F37:$FS37,1,FALSE),0)=0,0,1)</f>
        <v>0</v>
      </c>
      <c r="AQ252" s="450">
        <f>IF(IFERROR(HLOOKUP($F252,$F38:$FS38,1,FALSE),0)=0,0,1)</f>
        <v>0</v>
      </c>
      <c r="AR252" s="450">
        <f>IF(IFERROR(HLOOKUP($F252,$F39:$FS39,1,FALSE),0)=0,0,1)</f>
        <v>0</v>
      </c>
      <c r="AS252" s="450">
        <f>IF(IFERROR(HLOOKUP($F252,$F40:$FS40,1,FALSE),0)=0,0,1)</f>
        <v>0</v>
      </c>
      <c r="AT252" s="450">
        <f>IF(IFERROR(HLOOKUP($F252,$F41:$FS41,1,FALSE),0)=0,0,1)</f>
        <v>0</v>
      </c>
      <c r="AU252" s="450">
        <f>IF(IFERROR(HLOOKUP($F252,$F42:$FS42,1,FALSE),0)=0,0,1)</f>
        <v>0</v>
      </c>
      <c r="AV252" s="450">
        <f>IF(IFERROR(HLOOKUP($F252,$F43:$FS43,1,FALSE),0)=0,0,1)</f>
        <v>0</v>
      </c>
      <c r="AW252" s="450">
        <f>IF(IFERROR(HLOOKUP($F252,$F44:$FS44,1,FALSE),0)=0,0,1)</f>
        <v>0</v>
      </c>
      <c r="AX252" s="450">
        <f>IF(IFERROR(HLOOKUP($F252,$F45:$FS45,1,FALSE),0)=0,0,1)</f>
        <v>0</v>
      </c>
      <c r="AY252" s="450">
        <f>IF(IFERROR(HLOOKUP($F252,$F46:$FS46,1,FALSE),0)=0,0,1)</f>
        <v>0</v>
      </c>
      <c r="AZ252" s="450">
        <f>IF(IFERROR(HLOOKUP($F252,$F47:$FS47,1,FALSE),0)=0,0,1)</f>
        <v>0</v>
      </c>
      <c r="BA252" s="450">
        <f>IF(IFERROR(HLOOKUP($F252,$F48:$FS48,1,FALSE),0)=0,0,1)</f>
        <v>0</v>
      </c>
      <c r="BB252" s="450">
        <f>IF(IFERROR(HLOOKUP($F252,$F49:$FS49,1,FALSE),0)=0,0,1)</f>
        <v>0</v>
      </c>
      <c r="BC252" s="450">
        <f>IF(IFERROR(HLOOKUP($F252,$F50:$FS50,1,FALSE),0)=0,0,1)</f>
        <v>0</v>
      </c>
      <c r="BD252" s="450">
        <f>IF(IFERROR(HLOOKUP($F252,$F51:$FS51,1,FALSE),0)=0,0,1)</f>
        <v>0</v>
      </c>
      <c r="BE252" s="450">
        <f>IF(IFERROR(HLOOKUP($F252,$F52:$FS52,1,FALSE),0)=0,0,1)</f>
        <v>0</v>
      </c>
      <c r="BF252" s="450">
        <f>IF(IFERROR(HLOOKUP($F252,$F53:$FS53,1,FALSE),0)=0,0,1)</f>
        <v>0</v>
      </c>
      <c r="BG252" s="450">
        <f>IF(IFERROR(HLOOKUP($F252,$F54:$FS54,1,FALSE),0)=0,0,1)</f>
        <v>0</v>
      </c>
      <c r="BH252" s="450">
        <f>IF(IFERROR(HLOOKUP($F252,$F55:$FS55,1,FALSE),0)=0,0,1)</f>
        <v>0</v>
      </c>
      <c r="BI252" s="450">
        <f>IF(IFERROR(HLOOKUP($F252,$F56:$FS56,1,FALSE),0)=0,0,1)</f>
        <v>0</v>
      </c>
      <c r="BJ252" s="450">
        <f>IF(IFERROR(HLOOKUP($F252,$F57:$FS57,1,FALSE),0)=0,0,1)</f>
        <v>0</v>
      </c>
      <c r="BK252" s="450">
        <f>IF(IFERROR(HLOOKUP($F252,$F58:$FS58,1,FALSE),0)=0,0,1)</f>
        <v>0</v>
      </c>
    </row>
    <row r="253" spans="1:63" ht="13">
      <c r="A253" s="609" t="s">
        <v>817</v>
      </c>
      <c r="B253" s="619" t="s">
        <v>656</v>
      </c>
      <c r="C253">
        <f t="shared" si="2"/>
        <v>1</v>
      </c>
      <c r="E253" s="609" t="s">
        <v>817</v>
      </c>
      <c r="F253" s="619" t="s">
        <v>656</v>
      </c>
      <c r="G253" s="450">
        <f>IF(IFERROR(HLOOKUP($F253,$F2:$FS2,1,FALSE),0)=0,0,1)</f>
        <v>0</v>
      </c>
      <c r="H253" s="450">
        <f>IF(IFERROR(HLOOKUP($F253,$F3:$FS3,1,FALSE),0)=0,0,1)</f>
        <v>1</v>
      </c>
      <c r="I253" s="450">
        <f>IF(IFERROR(HLOOKUP($F253,$F4:$FS4,1,FALSE),0)=0,0,1)</f>
        <v>0</v>
      </c>
      <c r="J253" s="450">
        <f>IF(IFERROR(HLOOKUP($F253,$F5:$FS5,1,FALSE),0)=0,0,1)</f>
        <v>0</v>
      </c>
      <c r="K253" s="450">
        <f>IF(IFERROR(HLOOKUP($F253,$F6:$FS6,1,FALSE),0)=0,0,1)</f>
        <v>0</v>
      </c>
      <c r="L253" s="450">
        <f>IF(IFERROR(HLOOKUP($F253,$F7:$FS7,1,FALSE),0)=0,0,1)</f>
        <v>0</v>
      </c>
      <c r="M253" s="450">
        <f>IF(IFERROR(HLOOKUP($F253,$F8:$FS8,1,FALSE),0)=0,0,1)</f>
        <v>0</v>
      </c>
      <c r="N253" s="450">
        <f>IF(IFERROR(HLOOKUP($F253,$F9:$FS9,1,FALSE),0)=0,0,1)</f>
        <v>0</v>
      </c>
      <c r="O253" s="450">
        <f>IF(IFERROR(HLOOKUP($F253,$F10:$FS10,1,FALSE),0)=0,0,1)</f>
        <v>0</v>
      </c>
      <c r="P253" s="450">
        <f>IF(IFERROR(HLOOKUP($F253,$F11:$FS11,1,FALSE),0)=0,0,1)</f>
        <v>0</v>
      </c>
      <c r="Q253" s="450">
        <f>IF(IFERROR(HLOOKUP($F253,$F12:$FS12,1,FALSE),0)=0,0,1)</f>
        <v>0</v>
      </c>
      <c r="R253" s="450">
        <f>IF(IFERROR(HLOOKUP($F253,$F13:$FS13,1,FALSE),0)=0,0,1)</f>
        <v>0</v>
      </c>
      <c r="S253" s="450">
        <f>IF(IFERROR(HLOOKUP($F253,$F14:$FS14,1,FALSE),0)=0,0,1)</f>
        <v>0</v>
      </c>
      <c r="T253" s="450">
        <f>IF(IFERROR(HLOOKUP($F253,$F15:$FS15,1,FALSE),0)=0,0,1)</f>
        <v>0</v>
      </c>
      <c r="U253" s="450">
        <f>IF(IFERROR(HLOOKUP($F253,$F16:$FS16,1,FALSE),0)=0,0,1)</f>
        <v>0</v>
      </c>
      <c r="V253" s="450">
        <f>IF(IFERROR(HLOOKUP($F253,$F17:$FS17,1,FALSE),0)=0,0,1)</f>
        <v>0</v>
      </c>
      <c r="W253" s="450">
        <f>IF(IFERROR(HLOOKUP($F253,$F18:$FS18,1,FALSE),0)=0,0,1)</f>
        <v>0</v>
      </c>
      <c r="X253" s="450">
        <f>IF(IFERROR(HLOOKUP($F253,$F19:$FS19,1,FALSE),0)=0,0,1)</f>
        <v>0</v>
      </c>
      <c r="Y253" s="450">
        <f>IF(IFERROR(HLOOKUP($F253,$F20:$FS20,1,FALSE),0)=0,0,1)</f>
        <v>0</v>
      </c>
      <c r="Z253" s="450">
        <f>IF(IFERROR(HLOOKUP($F253,$F21:$FS21,1,FALSE),0)=0,0,1)</f>
        <v>0</v>
      </c>
      <c r="AA253" s="450">
        <f>IF(IFERROR(HLOOKUP($F253,$F22:$FS22,1,FALSE),0)=0,0,1)</f>
        <v>0</v>
      </c>
      <c r="AB253" s="450">
        <f>IF(IFERROR(HLOOKUP($F253,$F23:$FS23,1,FALSE),0)=0,0,1)</f>
        <v>0</v>
      </c>
      <c r="AC253" s="450">
        <f>IF(IFERROR(HLOOKUP($F253,$F24:$FS24,1,FALSE),0)=0,0,1)</f>
        <v>0</v>
      </c>
      <c r="AD253" s="450">
        <f>IF(IFERROR(HLOOKUP($F253,$F25:$FS25,1,FALSE),0)=0,0,1)</f>
        <v>0</v>
      </c>
      <c r="AE253" s="450">
        <f>IF(IFERROR(HLOOKUP($F253,$F26:$FS26,1,FALSE),0)=0,0,1)</f>
        <v>0</v>
      </c>
      <c r="AF253" s="450">
        <f>IF(IFERROR(HLOOKUP($F253,$F27:$FS27,1,FALSE),0)=0,0,1)</f>
        <v>0</v>
      </c>
      <c r="AG253" s="450">
        <f>IF(IFERROR(HLOOKUP($F253,$F28:$FS28,1,FALSE),0)=0,0,1)</f>
        <v>0</v>
      </c>
      <c r="AH253" s="450">
        <f>IF(IFERROR(HLOOKUP($F253,$F29:$FS29,1,FALSE),0)=0,0,1)</f>
        <v>0</v>
      </c>
      <c r="AI253" s="450">
        <f>IF(IFERROR(HLOOKUP($F253,$F30:$FS30,1,FALSE),0)=0,0,1)</f>
        <v>0</v>
      </c>
      <c r="AJ253" s="450">
        <f>IF(IFERROR(HLOOKUP($F253,$F31:$FS31,1,FALSE),0)=0,0,1)</f>
        <v>0</v>
      </c>
      <c r="AK253" s="450">
        <f>IF(IFERROR(HLOOKUP($F253,$F32:$FS32,1,FALSE),0)=0,0,1)</f>
        <v>0</v>
      </c>
      <c r="AL253" s="450">
        <f>IF(IFERROR(HLOOKUP($F253,$F33:$FS33,1,FALSE),0)=0,0,1)</f>
        <v>0</v>
      </c>
      <c r="AM253" s="450">
        <f>IF(IFERROR(HLOOKUP($F253,$F34:$FS34,1,FALSE),0)=0,0,1)</f>
        <v>0</v>
      </c>
      <c r="AN253" s="450">
        <f>IF(IFERROR(HLOOKUP($F253,$F35:$FS35,1,FALSE),0)=0,0,1)</f>
        <v>0</v>
      </c>
      <c r="AO253" s="450">
        <f>IF(IFERROR(HLOOKUP($F253,$F36:$FS36,1,FALSE),0)=0,0,1)</f>
        <v>0</v>
      </c>
      <c r="AP253" s="450">
        <f>IF(IFERROR(HLOOKUP($F253,$F37:$FS37,1,FALSE),0)=0,0,1)</f>
        <v>0</v>
      </c>
      <c r="AQ253" s="450">
        <f>IF(IFERROR(HLOOKUP($F253,$F38:$FS38,1,FALSE),0)=0,0,1)</f>
        <v>0</v>
      </c>
      <c r="AR253" s="450">
        <f>IF(IFERROR(HLOOKUP($F253,$F39:$FS39,1,FALSE),0)=0,0,1)</f>
        <v>0</v>
      </c>
      <c r="AS253" s="450">
        <f>IF(IFERROR(HLOOKUP($F253,$F40:$FS40,1,FALSE),0)=0,0,1)</f>
        <v>0</v>
      </c>
      <c r="AT253" s="450">
        <f>IF(IFERROR(HLOOKUP($F253,$F41:$FS41,1,FALSE),0)=0,0,1)</f>
        <v>0</v>
      </c>
      <c r="AU253" s="450">
        <f>IF(IFERROR(HLOOKUP($F253,$F42:$FS42,1,FALSE),0)=0,0,1)</f>
        <v>0</v>
      </c>
      <c r="AV253" s="450">
        <f>IF(IFERROR(HLOOKUP($F253,$F43:$FS43,1,FALSE),0)=0,0,1)</f>
        <v>0</v>
      </c>
      <c r="AW253" s="450">
        <f>IF(IFERROR(HLOOKUP($F253,$F44:$FS44,1,FALSE),0)=0,0,1)</f>
        <v>0</v>
      </c>
      <c r="AX253" s="450">
        <f>IF(IFERROR(HLOOKUP($F253,$F45:$FS45,1,FALSE),0)=0,0,1)</f>
        <v>0</v>
      </c>
      <c r="AY253" s="450">
        <f>IF(IFERROR(HLOOKUP($F253,$F46:$FS46,1,FALSE),0)=0,0,1)</f>
        <v>0</v>
      </c>
      <c r="AZ253" s="450">
        <f>IF(IFERROR(HLOOKUP($F253,$F47:$FS47,1,FALSE),0)=0,0,1)</f>
        <v>0</v>
      </c>
      <c r="BA253" s="450">
        <f>IF(IFERROR(HLOOKUP($F253,$F48:$FS48,1,FALSE),0)=0,0,1)</f>
        <v>0</v>
      </c>
      <c r="BB253" s="450">
        <f>IF(IFERROR(HLOOKUP($F253,$F49:$FS49,1,FALSE),0)=0,0,1)</f>
        <v>0</v>
      </c>
      <c r="BC253" s="450">
        <f>IF(IFERROR(HLOOKUP($F253,$F50:$FS50,1,FALSE),0)=0,0,1)</f>
        <v>0</v>
      </c>
      <c r="BD253" s="450">
        <f>IF(IFERROR(HLOOKUP($F253,$F51:$FS51,1,FALSE),0)=0,0,1)</f>
        <v>0</v>
      </c>
      <c r="BE253" s="450">
        <f>IF(IFERROR(HLOOKUP($F253,$F52:$FS52,1,FALSE),0)=0,0,1)</f>
        <v>0</v>
      </c>
      <c r="BF253" s="450">
        <f>IF(IFERROR(HLOOKUP($F253,$F53:$FS53,1,FALSE),0)=0,0,1)</f>
        <v>0</v>
      </c>
      <c r="BG253" s="450">
        <f>IF(IFERROR(HLOOKUP($F253,$F54:$FS54,1,FALSE),0)=0,0,1)</f>
        <v>0</v>
      </c>
      <c r="BH253" s="450">
        <f>IF(IFERROR(HLOOKUP($F253,$F55:$FS55,1,FALSE),0)=0,0,1)</f>
        <v>0</v>
      </c>
      <c r="BI253" s="450">
        <f>IF(IFERROR(HLOOKUP($F253,$F56:$FS56,1,FALSE),0)=0,0,1)</f>
        <v>0</v>
      </c>
      <c r="BJ253" s="450">
        <f>IF(IFERROR(HLOOKUP($F253,$F57:$FS57,1,FALSE),0)=0,0,1)</f>
        <v>0</v>
      </c>
      <c r="BK253" s="450">
        <f>IF(IFERROR(HLOOKUP($F253,$F58:$FS58,1,FALSE),0)=0,0,1)</f>
        <v>0</v>
      </c>
    </row>
    <row r="254" spans="1:63" ht="13">
      <c r="A254" s="609" t="s">
        <v>817</v>
      </c>
      <c r="B254" s="619" t="s">
        <v>657</v>
      </c>
      <c r="C254">
        <f t="shared" si="2"/>
        <v>1</v>
      </c>
      <c r="E254" s="609" t="s">
        <v>817</v>
      </c>
      <c r="F254" s="619" t="s">
        <v>657</v>
      </c>
      <c r="G254" s="450">
        <f>IF(IFERROR(HLOOKUP($F254,$F2:$FS2,1,FALSE),0)=0,0,1)</f>
        <v>0</v>
      </c>
      <c r="H254" s="450">
        <f>IF(IFERROR(HLOOKUP($F254,$F3:$FS3,1,FALSE),0)=0,0,1)</f>
        <v>1</v>
      </c>
      <c r="I254" s="450">
        <f>IF(IFERROR(HLOOKUP($F254,$F4:$FS4,1,FALSE),0)=0,0,1)</f>
        <v>0</v>
      </c>
      <c r="J254" s="450">
        <f>IF(IFERROR(HLOOKUP($F254,$F5:$FS5,1,FALSE),0)=0,0,1)</f>
        <v>0</v>
      </c>
      <c r="K254" s="450">
        <f>IF(IFERROR(HLOOKUP($F254,$F6:$FS6,1,FALSE),0)=0,0,1)</f>
        <v>0</v>
      </c>
      <c r="L254" s="450">
        <f>IF(IFERROR(HLOOKUP($F254,$F7:$FS7,1,FALSE),0)=0,0,1)</f>
        <v>0</v>
      </c>
      <c r="M254" s="450">
        <f>IF(IFERROR(HLOOKUP($F254,$F8:$FS8,1,FALSE),0)=0,0,1)</f>
        <v>0</v>
      </c>
      <c r="N254" s="450">
        <f>IF(IFERROR(HLOOKUP($F254,$F9:$FS9,1,FALSE),0)=0,0,1)</f>
        <v>0</v>
      </c>
      <c r="O254" s="450">
        <f>IF(IFERROR(HLOOKUP($F254,$F10:$FS10,1,FALSE),0)=0,0,1)</f>
        <v>0</v>
      </c>
      <c r="P254" s="450">
        <f>IF(IFERROR(HLOOKUP($F254,$F11:$FS11,1,FALSE),0)=0,0,1)</f>
        <v>0</v>
      </c>
      <c r="Q254" s="450">
        <f>IF(IFERROR(HLOOKUP($F254,$F12:$FS12,1,FALSE),0)=0,0,1)</f>
        <v>0</v>
      </c>
      <c r="R254" s="450">
        <f>IF(IFERROR(HLOOKUP($F254,$F13:$FS13,1,FALSE),0)=0,0,1)</f>
        <v>0</v>
      </c>
      <c r="S254" s="450">
        <f>IF(IFERROR(HLOOKUP($F254,$F14:$FS14,1,FALSE),0)=0,0,1)</f>
        <v>0</v>
      </c>
      <c r="T254" s="450">
        <f>IF(IFERROR(HLOOKUP($F254,$F15:$FS15,1,FALSE),0)=0,0,1)</f>
        <v>0</v>
      </c>
      <c r="U254" s="450">
        <f>IF(IFERROR(HLOOKUP($F254,$F16:$FS16,1,FALSE),0)=0,0,1)</f>
        <v>0</v>
      </c>
      <c r="V254" s="450">
        <f>IF(IFERROR(HLOOKUP($F254,$F17:$FS17,1,FALSE),0)=0,0,1)</f>
        <v>0</v>
      </c>
      <c r="W254" s="450">
        <f>IF(IFERROR(HLOOKUP($F254,$F18:$FS18,1,FALSE),0)=0,0,1)</f>
        <v>0</v>
      </c>
      <c r="X254" s="450">
        <f>IF(IFERROR(HLOOKUP($F254,$F19:$FS19,1,FALSE),0)=0,0,1)</f>
        <v>0</v>
      </c>
      <c r="Y254" s="450">
        <f>IF(IFERROR(HLOOKUP($F254,$F20:$FS20,1,FALSE),0)=0,0,1)</f>
        <v>0</v>
      </c>
      <c r="Z254" s="450">
        <f>IF(IFERROR(HLOOKUP($F254,$F21:$FS21,1,FALSE),0)=0,0,1)</f>
        <v>0</v>
      </c>
      <c r="AA254" s="450">
        <f>IF(IFERROR(HLOOKUP($F254,$F22:$FS22,1,FALSE),0)=0,0,1)</f>
        <v>0</v>
      </c>
      <c r="AB254" s="450">
        <f>IF(IFERROR(HLOOKUP($F254,$F23:$FS23,1,FALSE),0)=0,0,1)</f>
        <v>0</v>
      </c>
      <c r="AC254" s="450">
        <f>IF(IFERROR(HLOOKUP($F254,$F24:$FS24,1,FALSE),0)=0,0,1)</f>
        <v>0</v>
      </c>
      <c r="AD254" s="450">
        <f>IF(IFERROR(HLOOKUP($F254,$F25:$FS25,1,FALSE),0)=0,0,1)</f>
        <v>0</v>
      </c>
      <c r="AE254" s="450">
        <f>IF(IFERROR(HLOOKUP($F254,$F26:$FS26,1,FALSE),0)=0,0,1)</f>
        <v>0</v>
      </c>
      <c r="AF254" s="450">
        <f>IF(IFERROR(HLOOKUP($F254,$F27:$FS27,1,FALSE),0)=0,0,1)</f>
        <v>0</v>
      </c>
      <c r="AG254" s="450">
        <f>IF(IFERROR(HLOOKUP($F254,$F28:$FS28,1,FALSE),0)=0,0,1)</f>
        <v>0</v>
      </c>
      <c r="AH254" s="450">
        <f>IF(IFERROR(HLOOKUP($F254,$F29:$FS29,1,FALSE),0)=0,0,1)</f>
        <v>0</v>
      </c>
      <c r="AI254" s="450">
        <f>IF(IFERROR(HLOOKUP($F254,$F30:$FS30,1,FALSE),0)=0,0,1)</f>
        <v>0</v>
      </c>
      <c r="AJ254" s="450">
        <f>IF(IFERROR(HLOOKUP($F254,$F31:$FS31,1,FALSE),0)=0,0,1)</f>
        <v>0</v>
      </c>
      <c r="AK254" s="450">
        <f>IF(IFERROR(HLOOKUP($F254,$F32:$FS32,1,FALSE),0)=0,0,1)</f>
        <v>0</v>
      </c>
      <c r="AL254" s="450">
        <f>IF(IFERROR(HLOOKUP($F254,$F33:$FS33,1,FALSE),0)=0,0,1)</f>
        <v>0</v>
      </c>
      <c r="AM254" s="450">
        <f>IF(IFERROR(HLOOKUP($F254,$F34:$FS34,1,FALSE),0)=0,0,1)</f>
        <v>0</v>
      </c>
      <c r="AN254" s="450">
        <f>IF(IFERROR(HLOOKUP($F254,$F35:$FS35,1,FALSE),0)=0,0,1)</f>
        <v>0</v>
      </c>
      <c r="AO254" s="450">
        <f>IF(IFERROR(HLOOKUP($F254,$F36:$FS36,1,FALSE),0)=0,0,1)</f>
        <v>0</v>
      </c>
      <c r="AP254" s="450">
        <f>IF(IFERROR(HLOOKUP($F254,$F37:$FS37,1,FALSE),0)=0,0,1)</f>
        <v>0</v>
      </c>
      <c r="AQ254" s="450">
        <f>IF(IFERROR(HLOOKUP($F254,$F38:$FS38,1,FALSE),0)=0,0,1)</f>
        <v>0</v>
      </c>
      <c r="AR254" s="450">
        <f>IF(IFERROR(HLOOKUP($F254,$F39:$FS39,1,FALSE),0)=0,0,1)</f>
        <v>0</v>
      </c>
      <c r="AS254" s="450">
        <f>IF(IFERROR(HLOOKUP($F254,$F40:$FS40,1,FALSE),0)=0,0,1)</f>
        <v>0</v>
      </c>
      <c r="AT254" s="450">
        <f>IF(IFERROR(HLOOKUP($F254,$F41:$FS41,1,FALSE),0)=0,0,1)</f>
        <v>0</v>
      </c>
      <c r="AU254" s="450">
        <f>IF(IFERROR(HLOOKUP($F254,$F42:$FS42,1,FALSE),0)=0,0,1)</f>
        <v>0</v>
      </c>
      <c r="AV254" s="450">
        <f>IF(IFERROR(HLOOKUP($F254,$F43:$FS43,1,FALSE),0)=0,0,1)</f>
        <v>0</v>
      </c>
      <c r="AW254" s="450">
        <f>IF(IFERROR(HLOOKUP($F254,$F44:$FS44,1,FALSE),0)=0,0,1)</f>
        <v>0</v>
      </c>
      <c r="AX254" s="450">
        <f>IF(IFERROR(HLOOKUP($F254,$F45:$FS45,1,FALSE),0)=0,0,1)</f>
        <v>0</v>
      </c>
      <c r="AY254" s="450">
        <f>IF(IFERROR(HLOOKUP($F254,$F46:$FS46,1,FALSE),0)=0,0,1)</f>
        <v>0</v>
      </c>
      <c r="AZ254" s="450">
        <f>IF(IFERROR(HLOOKUP($F254,$F47:$FS47,1,FALSE),0)=0,0,1)</f>
        <v>0</v>
      </c>
      <c r="BA254" s="450">
        <f>IF(IFERROR(HLOOKUP($F254,$F48:$FS48,1,FALSE),0)=0,0,1)</f>
        <v>0</v>
      </c>
      <c r="BB254" s="450">
        <f>IF(IFERROR(HLOOKUP($F254,$F49:$FS49,1,FALSE),0)=0,0,1)</f>
        <v>0</v>
      </c>
      <c r="BC254" s="450">
        <f>IF(IFERROR(HLOOKUP($F254,$F50:$FS50,1,FALSE),0)=0,0,1)</f>
        <v>0</v>
      </c>
      <c r="BD254" s="450">
        <f>IF(IFERROR(HLOOKUP($F254,$F51:$FS51,1,FALSE),0)=0,0,1)</f>
        <v>0</v>
      </c>
      <c r="BE254" s="450">
        <f>IF(IFERROR(HLOOKUP($F254,$F52:$FS52,1,FALSE),0)=0,0,1)</f>
        <v>0</v>
      </c>
      <c r="BF254" s="450">
        <f>IF(IFERROR(HLOOKUP($F254,$F53:$FS53,1,FALSE),0)=0,0,1)</f>
        <v>0</v>
      </c>
      <c r="BG254" s="450">
        <f>IF(IFERROR(HLOOKUP($F254,$F54:$FS54,1,FALSE),0)=0,0,1)</f>
        <v>0</v>
      </c>
      <c r="BH254" s="450">
        <f>IF(IFERROR(HLOOKUP($F254,$F55:$FS55,1,FALSE),0)=0,0,1)</f>
        <v>0</v>
      </c>
      <c r="BI254" s="450">
        <f>IF(IFERROR(HLOOKUP($F254,$F56:$FS56,1,FALSE),0)=0,0,1)</f>
        <v>0</v>
      </c>
      <c r="BJ254" s="450">
        <f>IF(IFERROR(HLOOKUP($F254,$F57:$FS57,1,FALSE),0)=0,0,1)</f>
        <v>0</v>
      </c>
      <c r="BK254" s="450">
        <f>IF(IFERROR(HLOOKUP($F254,$F58:$FS58,1,FALSE),0)=0,0,1)</f>
        <v>0</v>
      </c>
    </row>
    <row r="255" spans="1:63" ht="13">
      <c r="A255" s="609" t="s">
        <v>817</v>
      </c>
      <c r="B255" s="619" t="s">
        <v>658</v>
      </c>
      <c r="C255">
        <f t="shared" si="2"/>
        <v>1</v>
      </c>
      <c r="E255" s="609" t="s">
        <v>817</v>
      </c>
      <c r="F255" s="619" t="s">
        <v>658</v>
      </c>
      <c r="G255" s="450">
        <f>IF(IFERROR(HLOOKUP($F255,$F2:$FS2,1,FALSE),0)=0,0,1)</f>
        <v>0</v>
      </c>
      <c r="H255" s="450">
        <f>IF(IFERROR(HLOOKUP($F255,$F3:$FS3,1,FALSE),0)=0,0,1)</f>
        <v>1</v>
      </c>
      <c r="I255" s="450">
        <f>IF(IFERROR(HLOOKUP($F255,$F4:$FS4,1,FALSE),0)=0,0,1)</f>
        <v>0</v>
      </c>
      <c r="J255" s="450">
        <f>IF(IFERROR(HLOOKUP($F255,$F5:$FS5,1,FALSE),0)=0,0,1)</f>
        <v>0</v>
      </c>
      <c r="K255" s="450">
        <f>IF(IFERROR(HLOOKUP($F255,$F6:$FS6,1,FALSE),0)=0,0,1)</f>
        <v>0</v>
      </c>
      <c r="L255" s="450">
        <f>IF(IFERROR(HLOOKUP($F255,$F7:$FS7,1,FALSE),0)=0,0,1)</f>
        <v>0</v>
      </c>
      <c r="M255" s="450">
        <f>IF(IFERROR(HLOOKUP($F255,$F8:$FS8,1,FALSE),0)=0,0,1)</f>
        <v>0</v>
      </c>
      <c r="N255" s="450">
        <f>IF(IFERROR(HLOOKUP($F255,$F9:$FS9,1,FALSE),0)=0,0,1)</f>
        <v>0</v>
      </c>
      <c r="O255" s="450">
        <f>IF(IFERROR(HLOOKUP($F255,$F10:$FS10,1,FALSE),0)=0,0,1)</f>
        <v>0</v>
      </c>
      <c r="P255" s="450">
        <f>IF(IFERROR(HLOOKUP($F255,$F11:$FS11,1,FALSE),0)=0,0,1)</f>
        <v>0</v>
      </c>
      <c r="Q255" s="450">
        <f>IF(IFERROR(HLOOKUP($F255,$F12:$FS12,1,FALSE),0)=0,0,1)</f>
        <v>0</v>
      </c>
      <c r="R255" s="450">
        <f>IF(IFERROR(HLOOKUP($F255,$F13:$FS13,1,FALSE),0)=0,0,1)</f>
        <v>0</v>
      </c>
      <c r="S255" s="450">
        <f>IF(IFERROR(HLOOKUP($F255,$F14:$FS14,1,FALSE),0)=0,0,1)</f>
        <v>0</v>
      </c>
      <c r="T255" s="450">
        <f>IF(IFERROR(HLOOKUP($F255,$F15:$FS15,1,FALSE),0)=0,0,1)</f>
        <v>0</v>
      </c>
      <c r="U255" s="450">
        <f>IF(IFERROR(HLOOKUP($F255,$F16:$FS16,1,FALSE),0)=0,0,1)</f>
        <v>0</v>
      </c>
      <c r="V255" s="450">
        <f>IF(IFERROR(HLOOKUP($F255,$F17:$FS17,1,FALSE),0)=0,0,1)</f>
        <v>0</v>
      </c>
      <c r="W255" s="450">
        <f>IF(IFERROR(HLOOKUP($F255,$F18:$FS18,1,FALSE),0)=0,0,1)</f>
        <v>0</v>
      </c>
      <c r="X255" s="450">
        <f>IF(IFERROR(HLOOKUP($F255,$F19:$FS19,1,FALSE),0)=0,0,1)</f>
        <v>0</v>
      </c>
      <c r="Y255" s="450">
        <f>IF(IFERROR(HLOOKUP($F255,$F20:$FS20,1,FALSE),0)=0,0,1)</f>
        <v>0</v>
      </c>
      <c r="Z255" s="450">
        <f>IF(IFERROR(HLOOKUP($F255,$F21:$FS21,1,FALSE),0)=0,0,1)</f>
        <v>0</v>
      </c>
      <c r="AA255" s="450">
        <f>IF(IFERROR(HLOOKUP($F255,$F22:$FS22,1,FALSE),0)=0,0,1)</f>
        <v>0</v>
      </c>
      <c r="AB255" s="450">
        <f>IF(IFERROR(HLOOKUP($F255,$F23:$FS23,1,FALSE),0)=0,0,1)</f>
        <v>0</v>
      </c>
      <c r="AC255" s="450">
        <f>IF(IFERROR(HLOOKUP($F255,$F24:$FS24,1,FALSE),0)=0,0,1)</f>
        <v>0</v>
      </c>
      <c r="AD255" s="450">
        <f>IF(IFERROR(HLOOKUP($F255,$F25:$FS25,1,FALSE),0)=0,0,1)</f>
        <v>0</v>
      </c>
      <c r="AE255" s="450">
        <f>IF(IFERROR(HLOOKUP($F255,$F26:$FS26,1,FALSE),0)=0,0,1)</f>
        <v>0</v>
      </c>
      <c r="AF255" s="450">
        <f>IF(IFERROR(HLOOKUP($F255,$F27:$FS27,1,FALSE),0)=0,0,1)</f>
        <v>0</v>
      </c>
      <c r="AG255" s="450">
        <f>IF(IFERROR(HLOOKUP($F255,$F28:$FS28,1,FALSE),0)=0,0,1)</f>
        <v>0</v>
      </c>
      <c r="AH255" s="450">
        <f>IF(IFERROR(HLOOKUP($F255,$F29:$FS29,1,FALSE),0)=0,0,1)</f>
        <v>0</v>
      </c>
      <c r="AI255" s="450">
        <f>IF(IFERROR(HLOOKUP($F255,$F30:$FS30,1,FALSE),0)=0,0,1)</f>
        <v>0</v>
      </c>
      <c r="AJ255" s="450">
        <f>IF(IFERROR(HLOOKUP($F255,$F31:$FS31,1,FALSE),0)=0,0,1)</f>
        <v>0</v>
      </c>
      <c r="AK255" s="450">
        <f>IF(IFERROR(HLOOKUP($F255,$F32:$FS32,1,FALSE),0)=0,0,1)</f>
        <v>0</v>
      </c>
      <c r="AL255" s="450">
        <f>IF(IFERROR(HLOOKUP($F255,$F33:$FS33,1,FALSE),0)=0,0,1)</f>
        <v>0</v>
      </c>
      <c r="AM255" s="450">
        <f>IF(IFERROR(HLOOKUP($F255,$F34:$FS34,1,FALSE),0)=0,0,1)</f>
        <v>0</v>
      </c>
      <c r="AN255" s="450">
        <f>IF(IFERROR(HLOOKUP($F255,$F35:$FS35,1,FALSE),0)=0,0,1)</f>
        <v>0</v>
      </c>
      <c r="AO255" s="450">
        <f>IF(IFERROR(HLOOKUP($F255,$F36:$FS36,1,FALSE),0)=0,0,1)</f>
        <v>0</v>
      </c>
      <c r="AP255" s="450">
        <f>IF(IFERROR(HLOOKUP($F255,$F37:$FS37,1,FALSE),0)=0,0,1)</f>
        <v>0</v>
      </c>
      <c r="AQ255" s="450">
        <f>IF(IFERROR(HLOOKUP($F255,$F38:$FS38,1,FALSE),0)=0,0,1)</f>
        <v>0</v>
      </c>
      <c r="AR255" s="450">
        <f>IF(IFERROR(HLOOKUP($F255,$F39:$FS39,1,FALSE),0)=0,0,1)</f>
        <v>0</v>
      </c>
      <c r="AS255" s="450">
        <f>IF(IFERROR(HLOOKUP($F255,$F40:$FS40,1,FALSE),0)=0,0,1)</f>
        <v>0</v>
      </c>
      <c r="AT255" s="450">
        <f>IF(IFERROR(HLOOKUP($F255,$F41:$FS41,1,FALSE),0)=0,0,1)</f>
        <v>0</v>
      </c>
      <c r="AU255" s="450">
        <f>IF(IFERROR(HLOOKUP($F255,$F42:$FS42,1,FALSE),0)=0,0,1)</f>
        <v>0</v>
      </c>
      <c r="AV255" s="450">
        <f>IF(IFERROR(HLOOKUP($F255,$F43:$FS43,1,FALSE),0)=0,0,1)</f>
        <v>0</v>
      </c>
      <c r="AW255" s="450">
        <f>IF(IFERROR(HLOOKUP($F255,$F44:$FS44,1,FALSE),0)=0,0,1)</f>
        <v>0</v>
      </c>
      <c r="AX255" s="450">
        <f>IF(IFERROR(HLOOKUP($F255,$F45:$FS45,1,FALSE),0)=0,0,1)</f>
        <v>0</v>
      </c>
      <c r="AY255" s="450">
        <f>IF(IFERROR(HLOOKUP($F255,$F46:$FS46,1,FALSE),0)=0,0,1)</f>
        <v>0</v>
      </c>
      <c r="AZ255" s="450">
        <f>IF(IFERROR(HLOOKUP($F255,$F47:$FS47,1,FALSE),0)=0,0,1)</f>
        <v>0</v>
      </c>
      <c r="BA255" s="450">
        <f>IF(IFERROR(HLOOKUP($F255,$F48:$FS48,1,FALSE),0)=0,0,1)</f>
        <v>0</v>
      </c>
      <c r="BB255" s="450">
        <f>IF(IFERROR(HLOOKUP($F255,$F49:$FS49,1,FALSE),0)=0,0,1)</f>
        <v>0</v>
      </c>
      <c r="BC255" s="450">
        <f>IF(IFERROR(HLOOKUP($F255,$F50:$FS50,1,FALSE),0)=0,0,1)</f>
        <v>0</v>
      </c>
      <c r="BD255" s="450">
        <f>IF(IFERROR(HLOOKUP($F255,$F51:$FS51,1,FALSE),0)=0,0,1)</f>
        <v>0</v>
      </c>
      <c r="BE255" s="450">
        <f>IF(IFERROR(HLOOKUP($F255,$F52:$FS52,1,FALSE),0)=0,0,1)</f>
        <v>0</v>
      </c>
      <c r="BF255" s="450">
        <f>IF(IFERROR(HLOOKUP($F255,$F53:$FS53,1,FALSE),0)=0,0,1)</f>
        <v>0</v>
      </c>
      <c r="BG255" s="450">
        <f>IF(IFERROR(HLOOKUP($F255,$F54:$FS54,1,FALSE),0)=0,0,1)</f>
        <v>0</v>
      </c>
      <c r="BH255" s="450">
        <f>IF(IFERROR(HLOOKUP($F255,$F55:$FS55,1,FALSE),0)=0,0,1)</f>
        <v>0</v>
      </c>
      <c r="BI255" s="450">
        <f>IF(IFERROR(HLOOKUP($F255,$F56:$FS56,1,FALSE),0)=0,0,1)</f>
        <v>0</v>
      </c>
      <c r="BJ255" s="450">
        <f>IF(IFERROR(HLOOKUP($F255,$F57:$FS57,1,FALSE),0)=0,0,1)</f>
        <v>0</v>
      </c>
      <c r="BK255" s="450">
        <f>IF(IFERROR(HLOOKUP($F255,$F58:$FS58,1,FALSE),0)=0,0,1)</f>
        <v>0</v>
      </c>
    </row>
    <row r="256" spans="1:63" ht="13">
      <c r="A256" s="609" t="s">
        <v>817</v>
      </c>
      <c r="B256" s="619" t="s">
        <v>659</v>
      </c>
      <c r="C256">
        <f t="shared" si="2"/>
        <v>1</v>
      </c>
      <c r="E256" s="609" t="s">
        <v>817</v>
      </c>
      <c r="F256" s="619" t="s">
        <v>659</v>
      </c>
      <c r="G256" s="450">
        <f>IF(IFERROR(HLOOKUP($F256,$F2:$FS2,1,FALSE),0)=0,0,1)</f>
        <v>0</v>
      </c>
      <c r="H256" s="450">
        <f>IF(IFERROR(HLOOKUP($F256,$F3:$FS3,1,FALSE),0)=0,0,1)</f>
        <v>1</v>
      </c>
      <c r="I256" s="450">
        <f>IF(IFERROR(HLOOKUP($F256,$F4:$FS4,1,FALSE),0)=0,0,1)</f>
        <v>0</v>
      </c>
      <c r="J256" s="450">
        <f>IF(IFERROR(HLOOKUP($F256,$F5:$FS5,1,FALSE),0)=0,0,1)</f>
        <v>0</v>
      </c>
      <c r="K256" s="450">
        <f>IF(IFERROR(HLOOKUP($F256,$F6:$FS6,1,FALSE),0)=0,0,1)</f>
        <v>0</v>
      </c>
      <c r="L256" s="450">
        <f>IF(IFERROR(HLOOKUP($F256,$F7:$FS7,1,FALSE),0)=0,0,1)</f>
        <v>0</v>
      </c>
      <c r="M256" s="450">
        <f>IF(IFERROR(HLOOKUP($F256,$F8:$FS8,1,FALSE),0)=0,0,1)</f>
        <v>0</v>
      </c>
      <c r="N256" s="450">
        <f>IF(IFERROR(HLOOKUP($F256,$F9:$FS9,1,FALSE),0)=0,0,1)</f>
        <v>0</v>
      </c>
      <c r="O256" s="450">
        <f>IF(IFERROR(HLOOKUP($F256,$F10:$FS10,1,FALSE),0)=0,0,1)</f>
        <v>0</v>
      </c>
      <c r="P256" s="450">
        <f>IF(IFERROR(HLOOKUP($F256,$F11:$FS11,1,FALSE),0)=0,0,1)</f>
        <v>0</v>
      </c>
      <c r="Q256" s="450">
        <f>IF(IFERROR(HLOOKUP($F256,$F12:$FS12,1,FALSE),0)=0,0,1)</f>
        <v>0</v>
      </c>
      <c r="R256" s="450">
        <f>IF(IFERROR(HLOOKUP($F256,$F13:$FS13,1,FALSE),0)=0,0,1)</f>
        <v>0</v>
      </c>
      <c r="S256" s="450">
        <f>IF(IFERROR(HLOOKUP($F256,$F14:$FS14,1,FALSE),0)=0,0,1)</f>
        <v>0</v>
      </c>
      <c r="T256" s="450">
        <f>IF(IFERROR(HLOOKUP($F256,$F15:$FS15,1,FALSE),0)=0,0,1)</f>
        <v>0</v>
      </c>
      <c r="U256" s="450">
        <f>IF(IFERROR(HLOOKUP($F256,$F16:$FS16,1,FALSE),0)=0,0,1)</f>
        <v>0</v>
      </c>
      <c r="V256" s="450">
        <f>IF(IFERROR(HLOOKUP($F256,$F17:$FS17,1,FALSE),0)=0,0,1)</f>
        <v>0</v>
      </c>
      <c r="W256" s="450">
        <f>IF(IFERROR(HLOOKUP($F256,$F18:$FS18,1,FALSE),0)=0,0,1)</f>
        <v>0</v>
      </c>
      <c r="X256" s="450">
        <f>IF(IFERROR(HLOOKUP($F256,$F19:$FS19,1,FALSE),0)=0,0,1)</f>
        <v>0</v>
      </c>
      <c r="Y256" s="450">
        <f>IF(IFERROR(HLOOKUP($F256,$F20:$FS20,1,FALSE),0)=0,0,1)</f>
        <v>0</v>
      </c>
      <c r="Z256" s="450">
        <f>IF(IFERROR(HLOOKUP($F256,$F21:$FS21,1,FALSE),0)=0,0,1)</f>
        <v>0</v>
      </c>
      <c r="AA256" s="450">
        <f>IF(IFERROR(HLOOKUP($F256,$F22:$FS22,1,FALSE),0)=0,0,1)</f>
        <v>0</v>
      </c>
      <c r="AB256" s="450">
        <f>IF(IFERROR(HLOOKUP($F256,$F23:$FS23,1,FALSE),0)=0,0,1)</f>
        <v>0</v>
      </c>
      <c r="AC256" s="450">
        <f>IF(IFERROR(HLOOKUP($F256,$F24:$FS24,1,FALSE),0)=0,0,1)</f>
        <v>0</v>
      </c>
      <c r="AD256" s="450">
        <f>IF(IFERROR(HLOOKUP($F256,$F25:$FS25,1,FALSE),0)=0,0,1)</f>
        <v>0</v>
      </c>
      <c r="AE256" s="450">
        <f>IF(IFERROR(HLOOKUP($F256,$F26:$FS26,1,FALSE),0)=0,0,1)</f>
        <v>0</v>
      </c>
      <c r="AF256" s="450">
        <f>IF(IFERROR(HLOOKUP($F256,$F27:$FS27,1,FALSE),0)=0,0,1)</f>
        <v>0</v>
      </c>
      <c r="AG256" s="450">
        <f>IF(IFERROR(HLOOKUP($F256,$F28:$FS28,1,FALSE),0)=0,0,1)</f>
        <v>0</v>
      </c>
      <c r="AH256" s="450">
        <f>IF(IFERROR(HLOOKUP($F256,$F29:$FS29,1,FALSE),0)=0,0,1)</f>
        <v>0</v>
      </c>
      <c r="AI256" s="450">
        <f>IF(IFERROR(HLOOKUP($F256,$F30:$FS30,1,FALSE),0)=0,0,1)</f>
        <v>0</v>
      </c>
      <c r="AJ256" s="450">
        <f>IF(IFERROR(HLOOKUP($F256,$F31:$FS31,1,FALSE),0)=0,0,1)</f>
        <v>0</v>
      </c>
      <c r="AK256" s="450">
        <f>IF(IFERROR(HLOOKUP($F256,$F32:$FS32,1,FALSE),0)=0,0,1)</f>
        <v>0</v>
      </c>
      <c r="AL256" s="450">
        <f>IF(IFERROR(HLOOKUP($F256,$F33:$FS33,1,FALSE),0)=0,0,1)</f>
        <v>0</v>
      </c>
      <c r="AM256" s="450">
        <f>IF(IFERROR(HLOOKUP($F256,$F34:$FS34,1,FALSE),0)=0,0,1)</f>
        <v>0</v>
      </c>
      <c r="AN256" s="450">
        <f>IF(IFERROR(HLOOKUP($F256,$F35:$FS35,1,FALSE),0)=0,0,1)</f>
        <v>0</v>
      </c>
      <c r="AO256" s="450">
        <f>IF(IFERROR(HLOOKUP($F256,$F36:$FS36,1,FALSE),0)=0,0,1)</f>
        <v>0</v>
      </c>
      <c r="AP256" s="450">
        <f>IF(IFERROR(HLOOKUP($F256,$F37:$FS37,1,FALSE),0)=0,0,1)</f>
        <v>0</v>
      </c>
      <c r="AQ256" s="450">
        <f>IF(IFERROR(HLOOKUP($F256,$F38:$FS38,1,FALSE),0)=0,0,1)</f>
        <v>0</v>
      </c>
      <c r="AR256" s="450">
        <f>IF(IFERROR(HLOOKUP($F256,$F39:$FS39,1,FALSE),0)=0,0,1)</f>
        <v>0</v>
      </c>
      <c r="AS256" s="450">
        <f>IF(IFERROR(HLOOKUP($F256,$F40:$FS40,1,FALSE),0)=0,0,1)</f>
        <v>0</v>
      </c>
      <c r="AT256" s="450">
        <f>IF(IFERROR(HLOOKUP($F256,$F41:$FS41,1,FALSE),0)=0,0,1)</f>
        <v>0</v>
      </c>
      <c r="AU256" s="450">
        <f>IF(IFERROR(HLOOKUP($F256,$F42:$FS42,1,FALSE),0)=0,0,1)</f>
        <v>0</v>
      </c>
      <c r="AV256" s="450">
        <f>IF(IFERROR(HLOOKUP($F256,$F43:$FS43,1,FALSE),0)=0,0,1)</f>
        <v>0</v>
      </c>
      <c r="AW256" s="450">
        <f>IF(IFERROR(HLOOKUP($F256,$F44:$FS44,1,FALSE),0)=0,0,1)</f>
        <v>0</v>
      </c>
      <c r="AX256" s="450">
        <f>IF(IFERROR(HLOOKUP($F256,$F45:$FS45,1,FALSE),0)=0,0,1)</f>
        <v>0</v>
      </c>
      <c r="AY256" s="450">
        <f>IF(IFERROR(HLOOKUP($F256,$F46:$FS46,1,FALSE),0)=0,0,1)</f>
        <v>0</v>
      </c>
      <c r="AZ256" s="450">
        <f>IF(IFERROR(HLOOKUP($F256,$F47:$FS47,1,FALSE),0)=0,0,1)</f>
        <v>0</v>
      </c>
      <c r="BA256" s="450">
        <f>IF(IFERROR(HLOOKUP($F256,$F48:$FS48,1,FALSE),0)=0,0,1)</f>
        <v>0</v>
      </c>
      <c r="BB256" s="450">
        <f>IF(IFERROR(HLOOKUP($F256,$F49:$FS49,1,FALSE),0)=0,0,1)</f>
        <v>0</v>
      </c>
      <c r="BC256" s="450">
        <f>IF(IFERROR(HLOOKUP($F256,$F50:$FS50,1,FALSE),0)=0,0,1)</f>
        <v>0</v>
      </c>
      <c r="BD256" s="450">
        <f>IF(IFERROR(HLOOKUP($F256,$F51:$FS51,1,FALSE),0)=0,0,1)</f>
        <v>0</v>
      </c>
      <c r="BE256" s="450">
        <f>IF(IFERROR(HLOOKUP($F256,$F52:$FS52,1,FALSE),0)=0,0,1)</f>
        <v>0</v>
      </c>
      <c r="BF256" s="450">
        <f>IF(IFERROR(HLOOKUP($F256,$F53:$FS53,1,FALSE),0)=0,0,1)</f>
        <v>0</v>
      </c>
      <c r="BG256" s="450">
        <f>IF(IFERROR(HLOOKUP($F256,$F54:$FS54,1,FALSE),0)=0,0,1)</f>
        <v>0</v>
      </c>
      <c r="BH256" s="450">
        <f>IF(IFERROR(HLOOKUP($F256,$F55:$FS55,1,FALSE),0)=0,0,1)</f>
        <v>0</v>
      </c>
      <c r="BI256" s="450">
        <f>IF(IFERROR(HLOOKUP($F256,$F56:$FS56,1,FALSE),0)=0,0,1)</f>
        <v>0</v>
      </c>
      <c r="BJ256" s="450">
        <f>IF(IFERROR(HLOOKUP($F256,$F57:$FS57,1,FALSE),0)=0,0,1)</f>
        <v>0</v>
      </c>
      <c r="BK256" s="450">
        <f>IF(IFERROR(HLOOKUP($F256,$F58:$FS58,1,FALSE),0)=0,0,1)</f>
        <v>0</v>
      </c>
    </row>
    <row r="257" spans="1:63" ht="13">
      <c r="A257" s="609" t="s">
        <v>817</v>
      </c>
      <c r="B257" s="619" t="s">
        <v>660</v>
      </c>
      <c r="C257">
        <f t="shared" si="2"/>
        <v>1</v>
      </c>
      <c r="E257" s="609" t="s">
        <v>817</v>
      </c>
      <c r="F257" s="619" t="s">
        <v>660</v>
      </c>
      <c r="G257" s="450">
        <f>IF(IFERROR(HLOOKUP($F257,$F2:$FS2,1,FALSE),0)=0,0,1)</f>
        <v>0</v>
      </c>
      <c r="H257" s="450">
        <f>IF(IFERROR(HLOOKUP($F257,$F3:$FS3,1,FALSE),0)=0,0,1)</f>
        <v>1</v>
      </c>
      <c r="I257" s="450">
        <f>IF(IFERROR(HLOOKUP($F257,$F4:$FS4,1,FALSE),0)=0,0,1)</f>
        <v>0</v>
      </c>
      <c r="J257" s="450">
        <f>IF(IFERROR(HLOOKUP($F257,$F5:$FS5,1,FALSE),0)=0,0,1)</f>
        <v>0</v>
      </c>
      <c r="K257" s="450">
        <f>IF(IFERROR(HLOOKUP($F257,$F6:$FS6,1,FALSE),0)=0,0,1)</f>
        <v>0</v>
      </c>
      <c r="L257" s="450">
        <f>IF(IFERROR(HLOOKUP($F257,$F7:$FS7,1,FALSE),0)=0,0,1)</f>
        <v>0</v>
      </c>
      <c r="M257" s="450">
        <f>IF(IFERROR(HLOOKUP($F257,$F8:$FS8,1,FALSE),0)=0,0,1)</f>
        <v>0</v>
      </c>
      <c r="N257" s="450">
        <f>IF(IFERROR(HLOOKUP($F257,$F9:$FS9,1,FALSE),0)=0,0,1)</f>
        <v>0</v>
      </c>
      <c r="O257" s="450">
        <f>IF(IFERROR(HLOOKUP($F257,$F10:$FS10,1,FALSE),0)=0,0,1)</f>
        <v>0</v>
      </c>
      <c r="P257" s="450">
        <f>IF(IFERROR(HLOOKUP($F257,$F11:$FS11,1,FALSE),0)=0,0,1)</f>
        <v>0</v>
      </c>
      <c r="Q257" s="450">
        <f>IF(IFERROR(HLOOKUP($F257,$F12:$FS12,1,FALSE),0)=0,0,1)</f>
        <v>0</v>
      </c>
      <c r="R257" s="450">
        <f>IF(IFERROR(HLOOKUP($F257,$F13:$FS13,1,FALSE),0)=0,0,1)</f>
        <v>0</v>
      </c>
      <c r="S257" s="450">
        <f>IF(IFERROR(HLOOKUP($F257,$F14:$FS14,1,FALSE),0)=0,0,1)</f>
        <v>0</v>
      </c>
      <c r="T257" s="450">
        <f>IF(IFERROR(HLOOKUP($F257,$F15:$FS15,1,FALSE),0)=0,0,1)</f>
        <v>0</v>
      </c>
      <c r="U257" s="450">
        <f>IF(IFERROR(HLOOKUP($F257,$F16:$FS16,1,FALSE),0)=0,0,1)</f>
        <v>0</v>
      </c>
      <c r="V257" s="450">
        <f>IF(IFERROR(HLOOKUP($F257,$F17:$FS17,1,FALSE),0)=0,0,1)</f>
        <v>0</v>
      </c>
      <c r="W257" s="450">
        <f>IF(IFERROR(HLOOKUP($F257,$F18:$FS18,1,FALSE),0)=0,0,1)</f>
        <v>0</v>
      </c>
      <c r="X257" s="450">
        <f>IF(IFERROR(HLOOKUP($F257,$F19:$FS19,1,FALSE),0)=0,0,1)</f>
        <v>0</v>
      </c>
      <c r="Y257" s="450">
        <f>IF(IFERROR(HLOOKUP($F257,$F20:$FS20,1,FALSE),0)=0,0,1)</f>
        <v>0</v>
      </c>
      <c r="Z257" s="450">
        <f>IF(IFERROR(HLOOKUP($F257,$F21:$FS21,1,FALSE),0)=0,0,1)</f>
        <v>0</v>
      </c>
      <c r="AA257" s="450">
        <f>IF(IFERROR(HLOOKUP($F257,$F22:$FS22,1,FALSE),0)=0,0,1)</f>
        <v>0</v>
      </c>
      <c r="AB257" s="450">
        <f>IF(IFERROR(HLOOKUP($F257,$F23:$FS23,1,FALSE),0)=0,0,1)</f>
        <v>0</v>
      </c>
      <c r="AC257" s="450">
        <f>IF(IFERROR(HLOOKUP($F257,$F24:$FS24,1,FALSE),0)=0,0,1)</f>
        <v>0</v>
      </c>
      <c r="AD257" s="450">
        <f>IF(IFERROR(HLOOKUP($F257,$F25:$FS25,1,FALSE),0)=0,0,1)</f>
        <v>0</v>
      </c>
      <c r="AE257" s="450">
        <f>IF(IFERROR(HLOOKUP($F257,$F26:$FS26,1,FALSE),0)=0,0,1)</f>
        <v>0</v>
      </c>
      <c r="AF257" s="450">
        <f>IF(IFERROR(HLOOKUP($F257,$F27:$FS27,1,FALSE),0)=0,0,1)</f>
        <v>0</v>
      </c>
      <c r="AG257" s="450">
        <f>IF(IFERROR(HLOOKUP($F257,$F28:$FS28,1,FALSE),0)=0,0,1)</f>
        <v>0</v>
      </c>
      <c r="AH257" s="450">
        <f>IF(IFERROR(HLOOKUP($F257,$F29:$FS29,1,FALSE),0)=0,0,1)</f>
        <v>0</v>
      </c>
      <c r="AI257" s="450">
        <f>IF(IFERROR(HLOOKUP($F257,$F30:$FS30,1,FALSE),0)=0,0,1)</f>
        <v>0</v>
      </c>
      <c r="AJ257" s="450">
        <f>IF(IFERROR(HLOOKUP($F257,$F31:$FS31,1,FALSE),0)=0,0,1)</f>
        <v>0</v>
      </c>
      <c r="AK257" s="450">
        <f>IF(IFERROR(HLOOKUP($F257,$F32:$FS32,1,FALSE),0)=0,0,1)</f>
        <v>0</v>
      </c>
      <c r="AL257" s="450">
        <f>IF(IFERROR(HLOOKUP($F257,$F33:$FS33,1,FALSE),0)=0,0,1)</f>
        <v>0</v>
      </c>
      <c r="AM257" s="450">
        <f>IF(IFERROR(HLOOKUP($F257,$F34:$FS34,1,FALSE),0)=0,0,1)</f>
        <v>0</v>
      </c>
      <c r="AN257" s="450">
        <f>IF(IFERROR(HLOOKUP($F257,$F35:$FS35,1,FALSE),0)=0,0,1)</f>
        <v>0</v>
      </c>
      <c r="AO257" s="450">
        <f>IF(IFERROR(HLOOKUP($F257,$F36:$FS36,1,FALSE),0)=0,0,1)</f>
        <v>0</v>
      </c>
      <c r="AP257" s="450">
        <f>IF(IFERROR(HLOOKUP($F257,$F37:$FS37,1,FALSE),0)=0,0,1)</f>
        <v>0</v>
      </c>
      <c r="AQ257" s="450">
        <f>IF(IFERROR(HLOOKUP($F257,$F38:$FS38,1,FALSE),0)=0,0,1)</f>
        <v>0</v>
      </c>
      <c r="AR257" s="450">
        <f>IF(IFERROR(HLOOKUP($F257,$F39:$FS39,1,FALSE),0)=0,0,1)</f>
        <v>0</v>
      </c>
      <c r="AS257" s="450">
        <f>IF(IFERROR(HLOOKUP($F257,$F40:$FS40,1,FALSE),0)=0,0,1)</f>
        <v>0</v>
      </c>
      <c r="AT257" s="450">
        <f>IF(IFERROR(HLOOKUP($F257,$F41:$FS41,1,FALSE),0)=0,0,1)</f>
        <v>0</v>
      </c>
      <c r="AU257" s="450">
        <f>IF(IFERROR(HLOOKUP($F257,$F42:$FS42,1,FALSE),0)=0,0,1)</f>
        <v>0</v>
      </c>
      <c r="AV257" s="450">
        <f>IF(IFERROR(HLOOKUP($F257,$F43:$FS43,1,FALSE),0)=0,0,1)</f>
        <v>0</v>
      </c>
      <c r="AW257" s="450">
        <f>IF(IFERROR(HLOOKUP($F257,$F44:$FS44,1,FALSE),0)=0,0,1)</f>
        <v>0</v>
      </c>
      <c r="AX257" s="450">
        <f>IF(IFERROR(HLOOKUP($F257,$F45:$FS45,1,FALSE),0)=0,0,1)</f>
        <v>0</v>
      </c>
      <c r="AY257" s="450">
        <f>IF(IFERROR(HLOOKUP($F257,$F46:$FS46,1,FALSE),0)=0,0,1)</f>
        <v>0</v>
      </c>
      <c r="AZ257" s="450">
        <f>IF(IFERROR(HLOOKUP($F257,$F47:$FS47,1,FALSE),0)=0,0,1)</f>
        <v>0</v>
      </c>
      <c r="BA257" s="450">
        <f>IF(IFERROR(HLOOKUP($F257,$F48:$FS48,1,FALSE),0)=0,0,1)</f>
        <v>0</v>
      </c>
      <c r="BB257" s="450">
        <f>IF(IFERROR(HLOOKUP($F257,$F49:$FS49,1,FALSE),0)=0,0,1)</f>
        <v>0</v>
      </c>
      <c r="BC257" s="450">
        <f>IF(IFERROR(HLOOKUP($F257,$F50:$FS50,1,FALSE),0)=0,0,1)</f>
        <v>0</v>
      </c>
      <c r="BD257" s="450">
        <f>IF(IFERROR(HLOOKUP($F257,$F51:$FS51,1,FALSE),0)=0,0,1)</f>
        <v>0</v>
      </c>
      <c r="BE257" s="450">
        <f>IF(IFERROR(HLOOKUP($F257,$F52:$FS52,1,FALSE),0)=0,0,1)</f>
        <v>0</v>
      </c>
      <c r="BF257" s="450">
        <f>IF(IFERROR(HLOOKUP($F257,$F53:$FS53,1,FALSE),0)=0,0,1)</f>
        <v>0</v>
      </c>
      <c r="BG257" s="450">
        <f>IF(IFERROR(HLOOKUP($F257,$F54:$FS54,1,FALSE),0)=0,0,1)</f>
        <v>0</v>
      </c>
      <c r="BH257" s="450">
        <f>IF(IFERROR(HLOOKUP($F257,$F55:$FS55,1,FALSE),0)=0,0,1)</f>
        <v>0</v>
      </c>
      <c r="BI257" s="450">
        <f>IF(IFERROR(HLOOKUP($F257,$F56:$FS56,1,FALSE),0)=0,0,1)</f>
        <v>0</v>
      </c>
      <c r="BJ257" s="450">
        <f>IF(IFERROR(HLOOKUP($F257,$F57:$FS57,1,FALSE),0)=0,0,1)</f>
        <v>0</v>
      </c>
      <c r="BK257" s="450">
        <f>IF(IFERROR(HLOOKUP($F257,$F58:$FS58,1,FALSE),0)=0,0,1)</f>
        <v>0</v>
      </c>
    </row>
    <row r="258" spans="1:63" ht="13">
      <c r="A258" s="609" t="s">
        <v>817</v>
      </c>
      <c r="B258" s="619" t="s">
        <v>661</v>
      </c>
      <c r="C258">
        <f t="shared" si="2"/>
        <v>1</v>
      </c>
      <c r="E258" s="609" t="s">
        <v>817</v>
      </c>
      <c r="F258" s="619" t="s">
        <v>661</v>
      </c>
      <c r="G258" s="450">
        <f>IF(IFERROR(HLOOKUP($F258,$F2:$FS2,1,FALSE),0)=0,0,1)</f>
        <v>0</v>
      </c>
      <c r="H258" s="450">
        <f>IF(IFERROR(HLOOKUP($F258,$F3:$FS3,1,FALSE),0)=0,0,1)</f>
        <v>1</v>
      </c>
      <c r="I258" s="450">
        <f>IF(IFERROR(HLOOKUP($F258,$F4:$FS4,1,FALSE),0)=0,0,1)</f>
        <v>0</v>
      </c>
      <c r="J258" s="450">
        <f>IF(IFERROR(HLOOKUP($F258,$F5:$FS5,1,FALSE),0)=0,0,1)</f>
        <v>0</v>
      </c>
      <c r="K258" s="450">
        <f>IF(IFERROR(HLOOKUP($F258,$F6:$FS6,1,FALSE),0)=0,0,1)</f>
        <v>0</v>
      </c>
      <c r="L258" s="450">
        <f>IF(IFERROR(HLOOKUP($F258,$F7:$FS7,1,FALSE),0)=0,0,1)</f>
        <v>0</v>
      </c>
      <c r="M258" s="450">
        <f>IF(IFERROR(HLOOKUP($F258,$F8:$FS8,1,FALSE),0)=0,0,1)</f>
        <v>0</v>
      </c>
      <c r="N258" s="450">
        <f>IF(IFERROR(HLOOKUP($F258,$F9:$FS9,1,FALSE),0)=0,0,1)</f>
        <v>0</v>
      </c>
      <c r="O258" s="450">
        <f>IF(IFERROR(HLOOKUP($F258,$F10:$FS10,1,FALSE),0)=0,0,1)</f>
        <v>0</v>
      </c>
      <c r="P258" s="450">
        <f>IF(IFERROR(HLOOKUP($F258,$F11:$FS11,1,FALSE),0)=0,0,1)</f>
        <v>0</v>
      </c>
      <c r="Q258" s="450">
        <f>IF(IFERROR(HLOOKUP($F258,$F12:$FS12,1,FALSE),0)=0,0,1)</f>
        <v>0</v>
      </c>
      <c r="R258" s="450">
        <f>IF(IFERROR(HLOOKUP($F258,$F13:$FS13,1,FALSE),0)=0,0,1)</f>
        <v>0</v>
      </c>
      <c r="S258" s="450">
        <f>IF(IFERROR(HLOOKUP($F258,$F14:$FS14,1,FALSE),0)=0,0,1)</f>
        <v>0</v>
      </c>
      <c r="T258" s="450">
        <f>IF(IFERROR(HLOOKUP($F258,$F15:$FS15,1,FALSE),0)=0,0,1)</f>
        <v>0</v>
      </c>
      <c r="U258" s="450">
        <f>IF(IFERROR(HLOOKUP($F258,$F16:$FS16,1,FALSE),0)=0,0,1)</f>
        <v>0</v>
      </c>
      <c r="V258" s="450">
        <f>IF(IFERROR(HLOOKUP($F258,$F17:$FS17,1,FALSE),0)=0,0,1)</f>
        <v>0</v>
      </c>
      <c r="W258" s="450">
        <f>IF(IFERROR(HLOOKUP($F258,$F18:$FS18,1,FALSE),0)=0,0,1)</f>
        <v>0</v>
      </c>
      <c r="X258" s="450">
        <f>IF(IFERROR(HLOOKUP($F258,$F19:$FS19,1,FALSE),0)=0,0,1)</f>
        <v>0</v>
      </c>
      <c r="Y258" s="450">
        <f>IF(IFERROR(HLOOKUP($F258,$F20:$FS20,1,FALSE),0)=0,0,1)</f>
        <v>0</v>
      </c>
      <c r="Z258" s="450">
        <f>IF(IFERROR(HLOOKUP($F258,$F21:$FS21,1,FALSE),0)=0,0,1)</f>
        <v>0</v>
      </c>
      <c r="AA258" s="450">
        <f>IF(IFERROR(HLOOKUP($F258,$F22:$FS22,1,FALSE),0)=0,0,1)</f>
        <v>0</v>
      </c>
      <c r="AB258" s="450">
        <f>IF(IFERROR(HLOOKUP($F258,$F23:$FS23,1,FALSE),0)=0,0,1)</f>
        <v>0</v>
      </c>
      <c r="AC258" s="450">
        <f>IF(IFERROR(HLOOKUP($F258,$F24:$FS24,1,FALSE),0)=0,0,1)</f>
        <v>0</v>
      </c>
      <c r="AD258" s="450">
        <f>IF(IFERROR(HLOOKUP($F258,$F25:$FS25,1,FALSE),0)=0,0,1)</f>
        <v>0</v>
      </c>
      <c r="AE258" s="450">
        <f>IF(IFERROR(HLOOKUP($F258,$F26:$FS26,1,FALSE),0)=0,0,1)</f>
        <v>0</v>
      </c>
      <c r="AF258" s="450">
        <f>IF(IFERROR(HLOOKUP($F258,$F27:$FS27,1,FALSE),0)=0,0,1)</f>
        <v>0</v>
      </c>
      <c r="AG258" s="450">
        <f>IF(IFERROR(HLOOKUP($F258,$F28:$FS28,1,FALSE),0)=0,0,1)</f>
        <v>0</v>
      </c>
      <c r="AH258" s="450">
        <f>IF(IFERROR(HLOOKUP($F258,$F29:$FS29,1,FALSE),0)=0,0,1)</f>
        <v>0</v>
      </c>
      <c r="AI258" s="450">
        <f>IF(IFERROR(HLOOKUP($F258,$F30:$FS30,1,FALSE),0)=0,0,1)</f>
        <v>0</v>
      </c>
      <c r="AJ258" s="450">
        <f>IF(IFERROR(HLOOKUP($F258,$F31:$FS31,1,FALSE),0)=0,0,1)</f>
        <v>0</v>
      </c>
      <c r="AK258" s="450">
        <f>IF(IFERROR(HLOOKUP($F258,$F32:$FS32,1,FALSE),0)=0,0,1)</f>
        <v>0</v>
      </c>
      <c r="AL258" s="450">
        <f>IF(IFERROR(HLOOKUP($F258,$F33:$FS33,1,FALSE),0)=0,0,1)</f>
        <v>0</v>
      </c>
      <c r="AM258" s="450">
        <f>IF(IFERROR(HLOOKUP($F258,$F34:$FS34,1,FALSE),0)=0,0,1)</f>
        <v>0</v>
      </c>
      <c r="AN258" s="450">
        <f>IF(IFERROR(HLOOKUP($F258,$F35:$FS35,1,FALSE),0)=0,0,1)</f>
        <v>0</v>
      </c>
      <c r="AO258" s="450">
        <f>IF(IFERROR(HLOOKUP($F258,$F36:$FS36,1,FALSE),0)=0,0,1)</f>
        <v>0</v>
      </c>
      <c r="AP258" s="450">
        <f>IF(IFERROR(HLOOKUP($F258,$F37:$FS37,1,FALSE),0)=0,0,1)</f>
        <v>0</v>
      </c>
      <c r="AQ258" s="450">
        <f>IF(IFERROR(HLOOKUP($F258,$F38:$FS38,1,FALSE),0)=0,0,1)</f>
        <v>0</v>
      </c>
      <c r="AR258" s="450">
        <f>IF(IFERROR(HLOOKUP($F258,$F39:$FS39,1,FALSE),0)=0,0,1)</f>
        <v>0</v>
      </c>
      <c r="AS258" s="450">
        <f>IF(IFERROR(HLOOKUP($F258,$F40:$FS40,1,FALSE),0)=0,0,1)</f>
        <v>0</v>
      </c>
      <c r="AT258" s="450">
        <f>IF(IFERROR(HLOOKUP($F258,$F41:$FS41,1,FALSE),0)=0,0,1)</f>
        <v>0</v>
      </c>
      <c r="AU258" s="450">
        <f>IF(IFERROR(HLOOKUP($F258,$F42:$FS42,1,FALSE),0)=0,0,1)</f>
        <v>0</v>
      </c>
      <c r="AV258" s="450">
        <f>IF(IFERROR(HLOOKUP($F258,$F43:$FS43,1,FALSE),0)=0,0,1)</f>
        <v>0</v>
      </c>
      <c r="AW258" s="450">
        <f>IF(IFERROR(HLOOKUP($F258,$F44:$FS44,1,FALSE),0)=0,0,1)</f>
        <v>0</v>
      </c>
      <c r="AX258" s="450">
        <f>IF(IFERROR(HLOOKUP($F258,$F45:$FS45,1,FALSE),0)=0,0,1)</f>
        <v>0</v>
      </c>
      <c r="AY258" s="450">
        <f>IF(IFERROR(HLOOKUP($F258,$F46:$FS46,1,FALSE),0)=0,0,1)</f>
        <v>0</v>
      </c>
      <c r="AZ258" s="450">
        <f>IF(IFERROR(HLOOKUP($F258,$F47:$FS47,1,FALSE),0)=0,0,1)</f>
        <v>0</v>
      </c>
      <c r="BA258" s="450">
        <f>IF(IFERROR(HLOOKUP($F258,$F48:$FS48,1,FALSE),0)=0,0,1)</f>
        <v>0</v>
      </c>
      <c r="BB258" s="450">
        <f>IF(IFERROR(HLOOKUP($F258,$F49:$FS49,1,FALSE),0)=0,0,1)</f>
        <v>0</v>
      </c>
      <c r="BC258" s="450">
        <f>IF(IFERROR(HLOOKUP($F258,$F50:$FS50,1,FALSE),0)=0,0,1)</f>
        <v>0</v>
      </c>
      <c r="BD258" s="450">
        <f>IF(IFERROR(HLOOKUP($F258,$F51:$FS51,1,FALSE),0)=0,0,1)</f>
        <v>0</v>
      </c>
      <c r="BE258" s="450">
        <f>IF(IFERROR(HLOOKUP($F258,$F52:$FS52,1,FALSE),0)=0,0,1)</f>
        <v>0</v>
      </c>
      <c r="BF258" s="450">
        <f>IF(IFERROR(HLOOKUP($F258,$F53:$FS53,1,FALSE),0)=0,0,1)</f>
        <v>0</v>
      </c>
      <c r="BG258" s="450">
        <f>IF(IFERROR(HLOOKUP($F258,$F54:$FS54,1,FALSE),0)=0,0,1)</f>
        <v>0</v>
      </c>
      <c r="BH258" s="450">
        <f>IF(IFERROR(HLOOKUP($F258,$F55:$FS55,1,FALSE),0)=0,0,1)</f>
        <v>0</v>
      </c>
      <c r="BI258" s="450">
        <f>IF(IFERROR(HLOOKUP($F258,$F56:$FS56,1,FALSE),0)=0,0,1)</f>
        <v>0</v>
      </c>
      <c r="BJ258" s="450">
        <f>IF(IFERROR(HLOOKUP($F258,$F57:$FS57,1,FALSE),0)=0,0,1)</f>
        <v>0</v>
      </c>
      <c r="BK258" s="450">
        <f>IF(IFERROR(HLOOKUP($F258,$F58:$FS58,1,FALSE),0)=0,0,1)</f>
        <v>0</v>
      </c>
    </row>
    <row r="259" spans="1:63" ht="13">
      <c r="A259" s="609" t="s">
        <v>817</v>
      </c>
      <c r="B259" s="619" t="s">
        <v>662</v>
      </c>
      <c r="C259">
        <f t="shared" si="2"/>
        <v>1</v>
      </c>
      <c r="E259" s="609" t="s">
        <v>817</v>
      </c>
      <c r="F259" s="619" t="s">
        <v>662</v>
      </c>
      <c r="G259" s="450">
        <f>IF(IFERROR(HLOOKUP($F259,$F2:$FS2,1,FALSE),0)=0,0,1)</f>
        <v>0</v>
      </c>
      <c r="H259" s="450">
        <f>IF(IFERROR(HLOOKUP($F259,$F3:$FS3,1,FALSE),0)=0,0,1)</f>
        <v>1</v>
      </c>
      <c r="I259" s="450">
        <f>IF(IFERROR(HLOOKUP($F259,$F4:$FS4,1,FALSE),0)=0,0,1)</f>
        <v>0</v>
      </c>
      <c r="J259" s="450">
        <f>IF(IFERROR(HLOOKUP($F259,$F5:$FS5,1,FALSE),0)=0,0,1)</f>
        <v>0</v>
      </c>
      <c r="K259" s="450">
        <f>IF(IFERROR(HLOOKUP($F259,$F6:$FS6,1,FALSE),0)=0,0,1)</f>
        <v>0</v>
      </c>
      <c r="L259" s="450">
        <f>IF(IFERROR(HLOOKUP($F259,$F7:$FS7,1,FALSE),0)=0,0,1)</f>
        <v>0</v>
      </c>
      <c r="M259" s="450">
        <f>IF(IFERROR(HLOOKUP($F259,$F8:$FS8,1,FALSE),0)=0,0,1)</f>
        <v>0</v>
      </c>
      <c r="N259" s="450">
        <f>IF(IFERROR(HLOOKUP($F259,$F9:$FS9,1,FALSE),0)=0,0,1)</f>
        <v>0</v>
      </c>
      <c r="O259" s="450">
        <f>IF(IFERROR(HLOOKUP($F259,$F10:$FS10,1,FALSE),0)=0,0,1)</f>
        <v>0</v>
      </c>
      <c r="P259" s="450">
        <f>IF(IFERROR(HLOOKUP($F259,$F11:$FS11,1,FALSE),0)=0,0,1)</f>
        <v>0</v>
      </c>
      <c r="Q259" s="450">
        <f>IF(IFERROR(HLOOKUP($F259,$F12:$FS12,1,FALSE),0)=0,0,1)</f>
        <v>0</v>
      </c>
      <c r="R259" s="450">
        <f>IF(IFERROR(HLOOKUP($F259,$F13:$FS13,1,FALSE),0)=0,0,1)</f>
        <v>0</v>
      </c>
      <c r="S259" s="450">
        <f>IF(IFERROR(HLOOKUP($F259,$F14:$FS14,1,FALSE),0)=0,0,1)</f>
        <v>0</v>
      </c>
      <c r="T259" s="450">
        <f>IF(IFERROR(HLOOKUP($F259,$F15:$FS15,1,FALSE),0)=0,0,1)</f>
        <v>0</v>
      </c>
      <c r="U259" s="450">
        <f>IF(IFERROR(HLOOKUP($F259,$F16:$FS16,1,FALSE),0)=0,0,1)</f>
        <v>0</v>
      </c>
      <c r="V259" s="450">
        <f>IF(IFERROR(HLOOKUP($F259,$F17:$FS17,1,FALSE),0)=0,0,1)</f>
        <v>0</v>
      </c>
      <c r="W259" s="450">
        <f>IF(IFERROR(HLOOKUP($F259,$F18:$FS18,1,FALSE),0)=0,0,1)</f>
        <v>0</v>
      </c>
      <c r="X259" s="450">
        <f>IF(IFERROR(HLOOKUP($F259,$F19:$FS19,1,FALSE),0)=0,0,1)</f>
        <v>0</v>
      </c>
      <c r="Y259" s="450">
        <f>IF(IFERROR(HLOOKUP($F259,$F20:$FS20,1,FALSE),0)=0,0,1)</f>
        <v>0</v>
      </c>
      <c r="Z259" s="450">
        <f>IF(IFERROR(HLOOKUP($F259,$F21:$FS21,1,FALSE),0)=0,0,1)</f>
        <v>0</v>
      </c>
      <c r="AA259" s="450">
        <f>IF(IFERROR(HLOOKUP($F259,$F22:$FS22,1,FALSE),0)=0,0,1)</f>
        <v>0</v>
      </c>
      <c r="AB259" s="450">
        <f>IF(IFERROR(HLOOKUP($F259,$F23:$FS23,1,FALSE),0)=0,0,1)</f>
        <v>0</v>
      </c>
      <c r="AC259" s="450">
        <f>IF(IFERROR(HLOOKUP($F259,$F24:$FS24,1,FALSE),0)=0,0,1)</f>
        <v>0</v>
      </c>
      <c r="AD259" s="450">
        <f>IF(IFERROR(HLOOKUP($F259,$F25:$FS25,1,FALSE),0)=0,0,1)</f>
        <v>0</v>
      </c>
      <c r="AE259" s="450">
        <f>IF(IFERROR(HLOOKUP($F259,$F26:$FS26,1,FALSE),0)=0,0,1)</f>
        <v>0</v>
      </c>
      <c r="AF259" s="450">
        <f>IF(IFERROR(HLOOKUP($F259,$F27:$FS27,1,FALSE),0)=0,0,1)</f>
        <v>0</v>
      </c>
      <c r="AG259" s="450">
        <f>IF(IFERROR(HLOOKUP($F259,$F28:$FS28,1,FALSE),0)=0,0,1)</f>
        <v>0</v>
      </c>
      <c r="AH259" s="450">
        <f>IF(IFERROR(HLOOKUP($F259,$F29:$FS29,1,FALSE),0)=0,0,1)</f>
        <v>0</v>
      </c>
      <c r="AI259" s="450">
        <f>IF(IFERROR(HLOOKUP($F259,$F30:$FS30,1,FALSE),0)=0,0,1)</f>
        <v>0</v>
      </c>
      <c r="AJ259" s="450">
        <f>IF(IFERROR(HLOOKUP($F259,$F31:$FS31,1,FALSE),0)=0,0,1)</f>
        <v>0</v>
      </c>
      <c r="AK259" s="450">
        <f>IF(IFERROR(HLOOKUP($F259,$F32:$FS32,1,FALSE),0)=0,0,1)</f>
        <v>0</v>
      </c>
      <c r="AL259" s="450">
        <f>IF(IFERROR(HLOOKUP($F259,$F33:$FS33,1,FALSE),0)=0,0,1)</f>
        <v>0</v>
      </c>
      <c r="AM259" s="450">
        <f>IF(IFERROR(HLOOKUP($F259,$F34:$FS34,1,FALSE),0)=0,0,1)</f>
        <v>0</v>
      </c>
      <c r="AN259" s="450">
        <f>IF(IFERROR(HLOOKUP($F259,$F35:$FS35,1,FALSE),0)=0,0,1)</f>
        <v>0</v>
      </c>
      <c r="AO259" s="450">
        <f>IF(IFERROR(HLOOKUP($F259,$F36:$FS36,1,FALSE),0)=0,0,1)</f>
        <v>0</v>
      </c>
      <c r="AP259" s="450">
        <f>IF(IFERROR(HLOOKUP($F259,$F37:$FS37,1,FALSE),0)=0,0,1)</f>
        <v>0</v>
      </c>
      <c r="AQ259" s="450">
        <f>IF(IFERROR(HLOOKUP($F259,$F38:$FS38,1,FALSE),0)=0,0,1)</f>
        <v>0</v>
      </c>
      <c r="AR259" s="450">
        <f>IF(IFERROR(HLOOKUP($F259,$F39:$FS39,1,FALSE),0)=0,0,1)</f>
        <v>0</v>
      </c>
      <c r="AS259" s="450">
        <f>IF(IFERROR(HLOOKUP($F259,$F40:$FS40,1,FALSE),0)=0,0,1)</f>
        <v>0</v>
      </c>
      <c r="AT259" s="450">
        <f>IF(IFERROR(HLOOKUP($F259,$F41:$FS41,1,FALSE),0)=0,0,1)</f>
        <v>0</v>
      </c>
      <c r="AU259" s="450">
        <f>IF(IFERROR(HLOOKUP($F259,$F42:$FS42,1,FALSE),0)=0,0,1)</f>
        <v>0</v>
      </c>
      <c r="AV259" s="450">
        <f>IF(IFERROR(HLOOKUP($F259,$F43:$FS43,1,FALSE),0)=0,0,1)</f>
        <v>0</v>
      </c>
      <c r="AW259" s="450">
        <f>IF(IFERROR(HLOOKUP($F259,$F44:$FS44,1,FALSE),0)=0,0,1)</f>
        <v>0</v>
      </c>
      <c r="AX259" s="450">
        <f>IF(IFERROR(HLOOKUP($F259,$F45:$FS45,1,FALSE),0)=0,0,1)</f>
        <v>0</v>
      </c>
      <c r="AY259" s="450">
        <f>IF(IFERROR(HLOOKUP($F259,$F46:$FS46,1,FALSE),0)=0,0,1)</f>
        <v>0</v>
      </c>
      <c r="AZ259" s="450">
        <f>IF(IFERROR(HLOOKUP($F259,$F47:$FS47,1,FALSE),0)=0,0,1)</f>
        <v>0</v>
      </c>
      <c r="BA259" s="450">
        <f>IF(IFERROR(HLOOKUP($F259,$F48:$FS48,1,FALSE),0)=0,0,1)</f>
        <v>0</v>
      </c>
      <c r="BB259" s="450">
        <f>IF(IFERROR(HLOOKUP($F259,$F49:$FS49,1,FALSE),0)=0,0,1)</f>
        <v>0</v>
      </c>
      <c r="BC259" s="450">
        <f>IF(IFERROR(HLOOKUP($F259,$F50:$FS50,1,FALSE),0)=0,0,1)</f>
        <v>0</v>
      </c>
      <c r="BD259" s="450">
        <f>IF(IFERROR(HLOOKUP($F259,$F51:$FS51,1,FALSE),0)=0,0,1)</f>
        <v>0</v>
      </c>
      <c r="BE259" s="450">
        <f>IF(IFERROR(HLOOKUP($F259,$F52:$FS52,1,FALSE),0)=0,0,1)</f>
        <v>0</v>
      </c>
      <c r="BF259" s="450">
        <f>IF(IFERROR(HLOOKUP($F259,$F53:$FS53,1,FALSE),0)=0,0,1)</f>
        <v>0</v>
      </c>
      <c r="BG259" s="450">
        <f>IF(IFERROR(HLOOKUP($F259,$F54:$FS54,1,FALSE),0)=0,0,1)</f>
        <v>0</v>
      </c>
      <c r="BH259" s="450">
        <f>IF(IFERROR(HLOOKUP($F259,$F55:$FS55,1,FALSE),0)=0,0,1)</f>
        <v>0</v>
      </c>
      <c r="BI259" s="450">
        <f>IF(IFERROR(HLOOKUP($F259,$F56:$FS56,1,FALSE),0)=0,0,1)</f>
        <v>0</v>
      </c>
      <c r="BJ259" s="450">
        <f>IF(IFERROR(HLOOKUP($F259,$F57:$FS57,1,FALSE),0)=0,0,1)</f>
        <v>0</v>
      </c>
      <c r="BK259" s="450">
        <f>IF(IFERROR(HLOOKUP($F259,$F58:$FS58,1,FALSE),0)=0,0,1)</f>
        <v>0</v>
      </c>
    </row>
    <row r="260" spans="1:63" ht="13">
      <c r="A260" s="609" t="s">
        <v>817</v>
      </c>
      <c r="B260" s="619" t="s">
        <v>663</v>
      </c>
      <c r="C260">
        <f t="shared" si="2"/>
        <v>1</v>
      </c>
      <c r="E260" s="609" t="s">
        <v>817</v>
      </c>
      <c r="F260" s="619" t="s">
        <v>663</v>
      </c>
      <c r="G260" s="450">
        <f>IF(IFERROR(HLOOKUP($F260,$F2:$FS2,1,FALSE),0)=0,0,1)</f>
        <v>0</v>
      </c>
      <c r="H260" s="450">
        <f>IF(IFERROR(HLOOKUP($F260,$F3:$FS3,1,FALSE),0)=0,0,1)</f>
        <v>1</v>
      </c>
      <c r="I260" s="450">
        <f>IF(IFERROR(HLOOKUP($F260,$F4:$FS4,1,FALSE),0)=0,0,1)</f>
        <v>0</v>
      </c>
      <c r="J260" s="450">
        <f>IF(IFERROR(HLOOKUP($F260,$F5:$FS5,1,FALSE),0)=0,0,1)</f>
        <v>0</v>
      </c>
      <c r="K260" s="450">
        <f>IF(IFERROR(HLOOKUP($F260,$F6:$FS6,1,FALSE),0)=0,0,1)</f>
        <v>0</v>
      </c>
      <c r="L260" s="450">
        <f>IF(IFERROR(HLOOKUP($F260,$F7:$FS7,1,FALSE),0)=0,0,1)</f>
        <v>0</v>
      </c>
      <c r="M260" s="450">
        <f>IF(IFERROR(HLOOKUP($F260,$F8:$FS8,1,FALSE),0)=0,0,1)</f>
        <v>0</v>
      </c>
      <c r="N260" s="450">
        <f>IF(IFERROR(HLOOKUP($F260,$F9:$FS9,1,FALSE),0)=0,0,1)</f>
        <v>0</v>
      </c>
      <c r="O260" s="450">
        <f>IF(IFERROR(HLOOKUP($F260,$F10:$FS10,1,FALSE),0)=0,0,1)</f>
        <v>0</v>
      </c>
      <c r="P260" s="450">
        <f>IF(IFERROR(HLOOKUP($F260,$F11:$FS11,1,FALSE),0)=0,0,1)</f>
        <v>0</v>
      </c>
      <c r="Q260" s="450">
        <f>IF(IFERROR(HLOOKUP($F260,$F12:$FS12,1,FALSE),0)=0,0,1)</f>
        <v>0</v>
      </c>
      <c r="R260" s="450">
        <f>IF(IFERROR(HLOOKUP($F260,$F13:$FS13,1,FALSE),0)=0,0,1)</f>
        <v>0</v>
      </c>
      <c r="S260" s="450">
        <f>IF(IFERROR(HLOOKUP($F260,$F14:$FS14,1,FALSE),0)=0,0,1)</f>
        <v>0</v>
      </c>
      <c r="T260" s="450">
        <f>IF(IFERROR(HLOOKUP($F260,$F15:$FS15,1,FALSE),0)=0,0,1)</f>
        <v>0</v>
      </c>
      <c r="U260" s="450">
        <f>IF(IFERROR(HLOOKUP($F260,$F16:$FS16,1,FALSE),0)=0,0,1)</f>
        <v>0</v>
      </c>
      <c r="V260" s="450">
        <f>IF(IFERROR(HLOOKUP($F260,$F17:$FS17,1,FALSE),0)=0,0,1)</f>
        <v>0</v>
      </c>
      <c r="W260" s="450">
        <f>IF(IFERROR(HLOOKUP($F260,$F18:$FS18,1,FALSE),0)=0,0,1)</f>
        <v>0</v>
      </c>
      <c r="X260" s="450">
        <f>IF(IFERROR(HLOOKUP($F260,$F19:$FS19,1,FALSE),0)=0,0,1)</f>
        <v>0</v>
      </c>
      <c r="Y260" s="450">
        <f>IF(IFERROR(HLOOKUP($F260,$F20:$FS20,1,FALSE),0)=0,0,1)</f>
        <v>0</v>
      </c>
      <c r="Z260" s="450">
        <f>IF(IFERROR(HLOOKUP($F260,$F21:$FS21,1,FALSE),0)=0,0,1)</f>
        <v>0</v>
      </c>
      <c r="AA260" s="450">
        <f>IF(IFERROR(HLOOKUP($F260,$F22:$FS22,1,FALSE),0)=0,0,1)</f>
        <v>0</v>
      </c>
      <c r="AB260" s="450">
        <f>IF(IFERROR(HLOOKUP($F260,$F23:$FS23,1,FALSE),0)=0,0,1)</f>
        <v>0</v>
      </c>
      <c r="AC260" s="450">
        <f>IF(IFERROR(HLOOKUP($F260,$F24:$FS24,1,FALSE),0)=0,0,1)</f>
        <v>0</v>
      </c>
      <c r="AD260" s="450">
        <f>IF(IFERROR(HLOOKUP($F260,$F25:$FS25,1,FALSE),0)=0,0,1)</f>
        <v>0</v>
      </c>
      <c r="AE260" s="450">
        <f>IF(IFERROR(HLOOKUP($F260,$F26:$FS26,1,FALSE),0)=0,0,1)</f>
        <v>0</v>
      </c>
      <c r="AF260" s="450">
        <f>IF(IFERROR(HLOOKUP($F260,$F27:$FS27,1,FALSE),0)=0,0,1)</f>
        <v>0</v>
      </c>
      <c r="AG260" s="450">
        <f>IF(IFERROR(HLOOKUP($F260,$F28:$FS28,1,FALSE),0)=0,0,1)</f>
        <v>0</v>
      </c>
      <c r="AH260" s="450">
        <f>IF(IFERROR(HLOOKUP($F260,$F29:$FS29,1,FALSE),0)=0,0,1)</f>
        <v>0</v>
      </c>
      <c r="AI260" s="450">
        <f>IF(IFERROR(HLOOKUP($F260,$F30:$FS30,1,FALSE),0)=0,0,1)</f>
        <v>0</v>
      </c>
      <c r="AJ260" s="450">
        <f>IF(IFERROR(HLOOKUP($F260,$F31:$FS31,1,FALSE),0)=0,0,1)</f>
        <v>0</v>
      </c>
      <c r="AK260" s="450">
        <f>IF(IFERROR(HLOOKUP($F260,$F32:$FS32,1,FALSE),0)=0,0,1)</f>
        <v>0</v>
      </c>
      <c r="AL260" s="450">
        <f>IF(IFERROR(HLOOKUP($F260,$F33:$FS33,1,FALSE),0)=0,0,1)</f>
        <v>0</v>
      </c>
      <c r="AM260" s="450">
        <f>IF(IFERROR(HLOOKUP($F260,$F34:$FS34,1,FALSE),0)=0,0,1)</f>
        <v>0</v>
      </c>
      <c r="AN260" s="450">
        <f>IF(IFERROR(HLOOKUP($F260,$F35:$FS35,1,FALSE),0)=0,0,1)</f>
        <v>0</v>
      </c>
      <c r="AO260" s="450">
        <f>IF(IFERROR(HLOOKUP($F260,$F36:$FS36,1,FALSE),0)=0,0,1)</f>
        <v>0</v>
      </c>
      <c r="AP260" s="450">
        <f>IF(IFERROR(HLOOKUP($F260,$F37:$FS37,1,FALSE),0)=0,0,1)</f>
        <v>0</v>
      </c>
      <c r="AQ260" s="450">
        <f>IF(IFERROR(HLOOKUP($F260,$F38:$FS38,1,FALSE),0)=0,0,1)</f>
        <v>0</v>
      </c>
      <c r="AR260" s="450">
        <f>IF(IFERROR(HLOOKUP($F260,$F39:$FS39,1,FALSE),0)=0,0,1)</f>
        <v>0</v>
      </c>
      <c r="AS260" s="450">
        <f>IF(IFERROR(HLOOKUP($F260,$F40:$FS40,1,FALSE),0)=0,0,1)</f>
        <v>0</v>
      </c>
      <c r="AT260" s="450">
        <f>IF(IFERROR(HLOOKUP($F260,$F41:$FS41,1,FALSE),0)=0,0,1)</f>
        <v>0</v>
      </c>
      <c r="AU260" s="450">
        <f>IF(IFERROR(HLOOKUP($F260,$F42:$FS42,1,FALSE),0)=0,0,1)</f>
        <v>0</v>
      </c>
      <c r="AV260" s="450">
        <f>IF(IFERROR(HLOOKUP($F260,$F43:$FS43,1,FALSE),0)=0,0,1)</f>
        <v>0</v>
      </c>
      <c r="AW260" s="450">
        <f>IF(IFERROR(HLOOKUP($F260,$F44:$FS44,1,FALSE),0)=0,0,1)</f>
        <v>0</v>
      </c>
      <c r="AX260" s="450">
        <f>IF(IFERROR(HLOOKUP($F260,$F45:$FS45,1,FALSE),0)=0,0,1)</f>
        <v>0</v>
      </c>
      <c r="AY260" s="450">
        <f>IF(IFERROR(HLOOKUP($F260,$F46:$FS46,1,FALSE),0)=0,0,1)</f>
        <v>0</v>
      </c>
      <c r="AZ260" s="450">
        <f>IF(IFERROR(HLOOKUP($F260,$F47:$FS47,1,FALSE),0)=0,0,1)</f>
        <v>0</v>
      </c>
      <c r="BA260" s="450">
        <f>IF(IFERROR(HLOOKUP($F260,$F48:$FS48,1,FALSE),0)=0,0,1)</f>
        <v>0</v>
      </c>
      <c r="BB260" s="450">
        <f>IF(IFERROR(HLOOKUP($F260,$F49:$FS49,1,FALSE),0)=0,0,1)</f>
        <v>0</v>
      </c>
      <c r="BC260" s="450">
        <f>IF(IFERROR(HLOOKUP($F260,$F50:$FS50,1,FALSE),0)=0,0,1)</f>
        <v>0</v>
      </c>
      <c r="BD260" s="450">
        <f>IF(IFERROR(HLOOKUP($F260,$F51:$FS51,1,FALSE),0)=0,0,1)</f>
        <v>0</v>
      </c>
      <c r="BE260" s="450">
        <f>IF(IFERROR(HLOOKUP($F260,$F52:$FS52,1,FALSE),0)=0,0,1)</f>
        <v>0</v>
      </c>
      <c r="BF260" s="450">
        <f>IF(IFERROR(HLOOKUP($F260,$F53:$FS53,1,FALSE),0)=0,0,1)</f>
        <v>0</v>
      </c>
      <c r="BG260" s="450">
        <f>IF(IFERROR(HLOOKUP($F260,$F54:$FS54,1,FALSE),0)=0,0,1)</f>
        <v>0</v>
      </c>
      <c r="BH260" s="450">
        <f>IF(IFERROR(HLOOKUP($F260,$F55:$FS55,1,FALSE),0)=0,0,1)</f>
        <v>0</v>
      </c>
      <c r="BI260" s="450">
        <f>IF(IFERROR(HLOOKUP($F260,$F56:$FS56,1,FALSE),0)=0,0,1)</f>
        <v>0</v>
      </c>
      <c r="BJ260" s="450">
        <f>IF(IFERROR(HLOOKUP($F260,$F57:$FS57,1,FALSE),0)=0,0,1)</f>
        <v>0</v>
      </c>
      <c r="BK260" s="450">
        <f>IF(IFERROR(HLOOKUP($F260,$F58:$FS58,1,FALSE),0)=0,0,1)</f>
        <v>0</v>
      </c>
    </row>
    <row r="261" spans="1:63" ht="13">
      <c r="A261" s="609" t="s">
        <v>817</v>
      </c>
      <c r="B261" s="619" t="s">
        <v>664</v>
      </c>
      <c r="C261">
        <f t="shared" si="2"/>
        <v>1</v>
      </c>
      <c r="E261" s="609" t="s">
        <v>817</v>
      </c>
      <c r="F261" s="619" t="s">
        <v>664</v>
      </c>
      <c r="G261" s="450">
        <f>IF(IFERROR(HLOOKUP($F261,$F2:$FS2,1,FALSE),0)=0,0,1)</f>
        <v>0</v>
      </c>
      <c r="H261" s="450">
        <f>IF(IFERROR(HLOOKUP($F261,$F3:$FS3,1,FALSE),0)=0,0,1)</f>
        <v>1</v>
      </c>
      <c r="I261" s="450">
        <f>IF(IFERROR(HLOOKUP($F261,$F4:$FS4,1,FALSE),0)=0,0,1)</f>
        <v>0</v>
      </c>
      <c r="J261" s="450">
        <f>IF(IFERROR(HLOOKUP($F261,$F5:$FS5,1,FALSE),0)=0,0,1)</f>
        <v>0</v>
      </c>
      <c r="K261" s="450">
        <f>IF(IFERROR(HLOOKUP($F261,$F6:$FS6,1,FALSE),0)=0,0,1)</f>
        <v>0</v>
      </c>
      <c r="L261" s="450">
        <f>IF(IFERROR(HLOOKUP($F261,$F7:$FS7,1,FALSE),0)=0,0,1)</f>
        <v>0</v>
      </c>
      <c r="M261" s="450">
        <f>IF(IFERROR(HLOOKUP($F261,$F8:$FS8,1,FALSE),0)=0,0,1)</f>
        <v>0</v>
      </c>
      <c r="N261" s="450">
        <f>IF(IFERROR(HLOOKUP($F261,$F9:$FS9,1,FALSE),0)=0,0,1)</f>
        <v>0</v>
      </c>
      <c r="O261" s="450">
        <f>IF(IFERROR(HLOOKUP($F261,$F10:$FS10,1,FALSE),0)=0,0,1)</f>
        <v>0</v>
      </c>
      <c r="P261" s="450">
        <f>IF(IFERROR(HLOOKUP($F261,$F11:$FS11,1,FALSE),0)=0,0,1)</f>
        <v>0</v>
      </c>
      <c r="Q261" s="450">
        <f>IF(IFERROR(HLOOKUP($F261,$F12:$FS12,1,FALSE),0)=0,0,1)</f>
        <v>0</v>
      </c>
      <c r="R261" s="450">
        <f>IF(IFERROR(HLOOKUP($F261,$F13:$FS13,1,FALSE),0)=0,0,1)</f>
        <v>0</v>
      </c>
      <c r="S261" s="450">
        <f>IF(IFERROR(HLOOKUP($F261,$F14:$FS14,1,FALSE),0)=0,0,1)</f>
        <v>0</v>
      </c>
      <c r="T261" s="450">
        <f>IF(IFERROR(HLOOKUP($F261,$F15:$FS15,1,FALSE),0)=0,0,1)</f>
        <v>0</v>
      </c>
      <c r="U261" s="450">
        <f>IF(IFERROR(HLOOKUP($F261,$F16:$FS16,1,FALSE),0)=0,0,1)</f>
        <v>0</v>
      </c>
      <c r="V261" s="450">
        <f>IF(IFERROR(HLOOKUP($F261,$F17:$FS17,1,FALSE),0)=0,0,1)</f>
        <v>0</v>
      </c>
      <c r="W261" s="450">
        <f>IF(IFERROR(HLOOKUP($F261,$F18:$FS18,1,FALSE),0)=0,0,1)</f>
        <v>0</v>
      </c>
      <c r="X261" s="450">
        <f>IF(IFERROR(HLOOKUP($F261,$F19:$FS19,1,FALSE),0)=0,0,1)</f>
        <v>0</v>
      </c>
      <c r="Y261" s="450">
        <f>IF(IFERROR(HLOOKUP($F261,$F20:$FS20,1,FALSE),0)=0,0,1)</f>
        <v>0</v>
      </c>
      <c r="Z261" s="450">
        <f>IF(IFERROR(HLOOKUP($F261,$F21:$FS21,1,FALSE),0)=0,0,1)</f>
        <v>0</v>
      </c>
      <c r="AA261" s="450">
        <f>IF(IFERROR(HLOOKUP($F261,$F22:$FS22,1,FALSE),0)=0,0,1)</f>
        <v>0</v>
      </c>
      <c r="AB261" s="450">
        <f>IF(IFERROR(HLOOKUP($F261,$F23:$FS23,1,FALSE),0)=0,0,1)</f>
        <v>0</v>
      </c>
      <c r="AC261" s="450">
        <f>IF(IFERROR(HLOOKUP($F261,$F24:$FS24,1,FALSE),0)=0,0,1)</f>
        <v>0</v>
      </c>
      <c r="AD261" s="450">
        <f>IF(IFERROR(HLOOKUP($F261,$F25:$FS25,1,FALSE),0)=0,0,1)</f>
        <v>0</v>
      </c>
      <c r="AE261" s="450">
        <f>IF(IFERROR(HLOOKUP($F261,$F26:$FS26,1,FALSE),0)=0,0,1)</f>
        <v>0</v>
      </c>
      <c r="AF261" s="450">
        <f>IF(IFERROR(HLOOKUP($F261,$F27:$FS27,1,FALSE),0)=0,0,1)</f>
        <v>0</v>
      </c>
      <c r="AG261" s="450">
        <f>IF(IFERROR(HLOOKUP($F261,$F28:$FS28,1,FALSE),0)=0,0,1)</f>
        <v>0</v>
      </c>
      <c r="AH261" s="450">
        <f>IF(IFERROR(HLOOKUP($F261,$F29:$FS29,1,FALSE),0)=0,0,1)</f>
        <v>0</v>
      </c>
      <c r="AI261" s="450">
        <f>IF(IFERROR(HLOOKUP($F261,$F30:$FS30,1,FALSE),0)=0,0,1)</f>
        <v>0</v>
      </c>
      <c r="AJ261" s="450">
        <f>IF(IFERROR(HLOOKUP($F261,$F31:$FS31,1,FALSE),0)=0,0,1)</f>
        <v>0</v>
      </c>
      <c r="AK261" s="450">
        <f>IF(IFERROR(HLOOKUP($F261,$F32:$FS32,1,FALSE),0)=0,0,1)</f>
        <v>0</v>
      </c>
      <c r="AL261" s="450">
        <f>IF(IFERROR(HLOOKUP($F261,$F33:$FS33,1,FALSE),0)=0,0,1)</f>
        <v>0</v>
      </c>
      <c r="AM261" s="450">
        <f>IF(IFERROR(HLOOKUP($F261,$F34:$FS34,1,FALSE),0)=0,0,1)</f>
        <v>0</v>
      </c>
      <c r="AN261" s="450">
        <f>IF(IFERROR(HLOOKUP($F261,$F35:$FS35,1,FALSE),0)=0,0,1)</f>
        <v>0</v>
      </c>
      <c r="AO261" s="450">
        <f>IF(IFERROR(HLOOKUP($F261,$F36:$FS36,1,FALSE),0)=0,0,1)</f>
        <v>0</v>
      </c>
      <c r="AP261" s="450">
        <f>IF(IFERROR(HLOOKUP($F261,$F37:$FS37,1,FALSE),0)=0,0,1)</f>
        <v>0</v>
      </c>
      <c r="AQ261" s="450">
        <f>IF(IFERROR(HLOOKUP($F261,$F38:$FS38,1,FALSE),0)=0,0,1)</f>
        <v>0</v>
      </c>
      <c r="AR261" s="450">
        <f>IF(IFERROR(HLOOKUP($F261,$F39:$FS39,1,FALSE),0)=0,0,1)</f>
        <v>0</v>
      </c>
      <c r="AS261" s="450">
        <f>IF(IFERROR(HLOOKUP($F261,$F40:$FS40,1,FALSE),0)=0,0,1)</f>
        <v>0</v>
      </c>
      <c r="AT261" s="450">
        <f>IF(IFERROR(HLOOKUP($F261,$F41:$FS41,1,FALSE),0)=0,0,1)</f>
        <v>0</v>
      </c>
      <c r="AU261" s="450">
        <f>IF(IFERROR(HLOOKUP($F261,$F42:$FS42,1,FALSE),0)=0,0,1)</f>
        <v>0</v>
      </c>
      <c r="AV261" s="450">
        <f>IF(IFERROR(HLOOKUP($F261,$F43:$FS43,1,FALSE),0)=0,0,1)</f>
        <v>0</v>
      </c>
      <c r="AW261" s="450">
        <f>IF(IFERROR(HLOOKUP($F261,$F44:$FS44,1,FALSE),0)=0,0,1)</f>
        <v>0</v>
      </c>
      <c r="AX261" s="450">
        <f>IF(IFERROR(HLOOKUP($F261,$F45:$FS45,1,FALSE),0)=0,0,1)</f>
        <v>0</v>
      </c>
      <c r="AY261" s="450">
        <f>IF(IFERROR(HLOOKUP($F261,$F46:$FS46,1,FALSE),0)=0,0,1)</f>
        <v>0</v>
      </c>
      <c r="AZ261" s="450">
        <f>IF(IFERROR(HLOOKUP($F261,$F47:$FS47,1,FALSE),0)=0,0,1)</f>
        <v>0</v>
      </c>
      <c r="BA261" s="450">
        <f>IF(IFERROR(HLOOKUP($F261,$F48:$FS48,1,FALSE),0)=0,0,1)</f>
        <v>0</v>
      </c>
      <c r="BB261" s="450">
        <f>IF(IFERROR(HLOOKUP($F261,$F49:$FS49,1,FALSE),0)=0,0,1)</f>
        <v>0</v>
      </c>
      <c r="BC261" s="450">
        <f>IF(IFERROR(HLOOKUP($F261,$F50:$FS50,1,FALSE),0)=0,0,1)</f>
        <v>0</v>
      </c>
      <c r="BD261" s="450">
        <f>IF(IFERROR(HLOOKUP($F261,$F51:$FS51,1,FALSE),0)=0,0,1)</f>
        <v>0</v>
      </c>
      <c r="BE261" s="450">
        <f>IF(IFERROR(HLOOKUP($F261,$F52:$FS52,1,FALSE),0)=0,0,1)</f>
        <v>0</v>
      </c>
      <c r="BF261" s="450">
        <f>IF(IFERROR(HLOOKUP($F261,$F53:$FS53,1,FALSE),0)=0,0,1)</f>
        <v>0</v>
      </c>
      <c r="BG261" s="450">
        <f>IF(IFERROR(HLOOKUP($F261,$F54:$FS54,1,FALSE),0)=0,0,1)</f>
        <v>0</v>
      </c>
      <c r="BH261" s="450">
        <f>IF(IFERROR(HLOOKUP($F261,$F55:$FS55,1,FALSE),0)=0,0,1)</f>
        <v>0</v>
      </c>
      <c r="BI261" s="450">
        <f>IF(IFERROR(HLOOKUP($F261,$F56:$FS56,1,FALSE),0)=0,0,1)</f>
        <v>0</v>
      </c>
      <c r="BJ261" s="450">
        <f>IF(IFERROR(HLOOKUP($F261,$F57:$FS57,1,FALSE),0)=0,0,1)</f>
        <v>0</v>
      </c>
      <c r="BK261" s="450">
        <f>IF(IFERROR(HLOOKUP($F261,$F58:$FS58,1,FALSE),0)=0,0,1)</f>
        <v>0</v>
      </c>
    </row>
    <row r="262" spans="1:63" ht="13">
      <c r="A262" s="609" t="s">
        <v>817</v>
      </c>
      <c r="B262" s="619" t="s">
        <v>665</v>
      </c>
      <c r="C262">
        <f t="shared" si="2"/>
        <v>3</v>
      </c>
      <c r="E262" s="609" t="s">
        <v>817</v>
      </c>
      <c r="F262" s="619" t="s">
        <v>665</v>
      </c>
      <c r="G262" s="450">
        <f>IF(IFERROR(HLOOKUP($F262,$F2:$FS2,1,FALSE),0)=0,0,1)</f>
        <v>0</v>
      </c>
      <c r="H262" s="450">
        <f>IF(IFERROR(HLOOKUP($F262,$F3:$FS3,1,FALSE),0)=0,0,1)</f>
        <v>1</v>
      </c>
      <c r="I262" s="450">
        <f>IF(IFERROR(HLOOKUP($F262,$F4:$FS4,1,FALSE),0)=0,0,1)</f>
        <v>0</v>
      </c>
      <c r="J262" s="450">
        <f>IF(IFERROR(HLOOKUP($F262,$F5:$FS5,1,FALSE),0)=0,0,1)</f>
        <v>0</v>
      </c>
      <c r="K262" s="450">
        <f>IF(IFERROR(HLOOKUP($F262,$F6:$FS6,1,FALSE),0)=0,0,1)</f>
        <v>0</v>
      </c>
      <c r="L262" s="450">
        <f>IF(IFERROR(HLOOKUP($F262,$F7:$FS7,1,FALSE),0)=0,0,1)</f>
        <v>0</v>
      </c>
      <c r="M262" s="450">
        <f>IF(IFERROR(HLOOKUP($F262,$F8:$FS8,1,FALSE),0)=0,0,1)</f>
        <v>0</v>
      </c>
      <c r="N262" s="450">
        <f>IF(IFERROR(HLOOKUP($F262,$F9:$FS9,1,FALSE),0)=0,0,1)</f>
        <v>0</v>
      </c>
      <c r="O262" s="450">
        <f>IF(IFERROR(HLOOKUP($F262,$F10:$FS10,1,FALSE),0)=0,0,1)</f>
        <v>0</v>
      </c>
      <c r="P262" s="450">
        <f>IF(IFERROR(HLOOKUP($F262,$F11:$FS11,1,FALSE),0)=0,0,1)</f>
        <v>0</v>
      </c>
      <c r="Q262" s="450">
        <f>IF(IFERROR(HLOOKUP($F262,$F12:$FS12,1,FALSE),0)=0,0,1)</f>
        <v>0</v>
      </c>
      <c r="R262" s="450">
        <f>IF(IFERROR(HLOOKUP($F262,$F13:$FS13,1,FALSE),0)=0,0,1)</f>
        <v>0</v>
      </c>
      <c r="S262" s="450">
        <f>IF(IFERROR(HLOOKUP($F262,$F14:$FS14,1,FALSE),0)=0,0,1)</f>
        <v>0</v>
      </c>
      <c r="T262" s="450">
        <f>IF(IFERROR(HLOOKUP($F262,$F15:$FS15,1,FALSE),0)=0,0,1)</f>
        <v>0</v>
      </c>
      <c r="U262" s="450">
        <f>IF(IFERROR(HLOOKUP($F262,$F16:$FS16,1,FALSE),0)=0,0,1)</f>
        <v>0</v>
      </c>
      <c r="V262" s="450">
        <f>IF(IFERROR(HLOOKUP($F262,$F17:$FS17,1,FALSE),0)=0,0,1)</f>
        <v>0</v>
      </c>
      <c r="W262" s="450">
        <f>IF(IFERROR(HLOOKUP($F262,$F18:$FS18,1,FALSE),0)=0,0,1)</f>
        <v>0</v>
      </c>
      <c r="X262" s="450">
        <f>IF(IFERROR(HLOOKUP($F262,$F19:$FS19,1,FALSE),0)=0,0,1)</f>
        <v>0</v>
      </c>
      <c r="Y262" s="450">
        <f>IF(IFERROR(HLOOKUP($F262,$F20:$FS20,1,FALSE),0)=0,0,1)</f>
        <v>0</v>
      </c>
      <c r="Z262" s="450">
        <f>IF(IFERROR(HLOOKUP($F262,$F21:$FS21,1,FALSE),0)=0,0,1)</f>
        <v>0</v>
      </c>
      <c r="AA262" s="450">
        <f>IF(IFERROR(HLOOKUP($F262,$F22:$FS22,1,FALSE),0)=0,0,1)</f>
        <v>0</v>
      </c>
      <c r="AB262" s="450">
        <f>IF(IFERROR(HLOOKUP($F262,$F23:$FS23,1,FALSE),0)=0,0,1)</f>
        <v>1</v>
      </c>
      <c r="AC262" s="450">
        <f>IF(IFERROR(HLOOKUP($F262,$F24:$FS24,1,FALSE),0)=0,0,1)</f>
        <v>1</v>
      </c>
      <c r="AD262" s="450">
        <f>IF(IFERROR(HLOOKUP($F262,$F25:$FS25,1,FALSE),0)=0,0,1)</f>
        <v>0</v>
      </c>
      <c r="AE262" s="450">
        <f>IF(IFERROR(HLOOKUP($F262,$F26:$FS26,1,FALSE),0)=0,0,1)</f>
        <v>0</v>
      </c>
      <c r="AF262" s="450">
        <f>IF(IFERROR(HLOOKUP($F262,$F27:$FS27,1,FALSE),0)=0,0,1)</f>
        <v>0</v>
      </c>
      <c r="AG262" s="450">
        <f>IF(IFERROR(HLOOKUP($F262,$F28:$FS28,1,FALSE),0)=0,0,1)</f>
        <v>0</v>
      </c>
      <c r="AH262" s="450">
        <f>IF(IFERROR(HLOOKUP($F262,$F29:$FS29,1,FALSE),0)=0,0,1)</f>
        <v>0</v>
      </c>
      <c r="AI262" s="450">
        <f>IF(IFERROR(HLOOKUP($F262,$F30:$FS30,1,FALSE),0)=0,0,1)</f>
        <v>0</v>
      </c>
      <c r="AJ262" s="450">
        <f>IF(IFERROR(HLOOKUP($F262,$F31:$FS31,1,FALSE),0)=0,0,1)</f>
        <v>0</v>
      </c>
      <c r="AK262" s="450">
        <f>IF(IFERROR(HLOOKUP($F262,$F32:$FS32,1,FALSE),0)=0,0,1)</f>
        <v>0</v>
      </c>
      <c r="AL262" s="450">
        <f>IF(IFERROR(HLOOKUP($F262,$F33:$FS33,1,FALSE),0)=0,0,1)</f>
        <v>0</v>
      </c>
      <c r="AM262" s="450">
        <f>IF(IFERROR(HLOOKUP($F262,$F34:$FS34,1,FALSE),0)=0,0,1)</f>
        <v>0</v>
      </c>
      <c r="AN262" s="450">
        <f>IF(IFERROR(HLOOKUP($F262,$F35:$FS35,1,FALSE),0)=0,0,1)</f>
        <v>0</v>
      </c>
      <c r="AO262" s="450">
        <f>IF(IFERROR(HLOOKUP($F262,$F36:$FS36,1,FALSE),0)=0,0,1)</f>
        <v>0</v>
      </c>
      <c r="AP262" s="450">
        <f>IF(IFERROR(HLOOKUP($F262,$F37:$FS37,1,FALSE),0)=0,0,1)</f>
        <v>0</v>
      </c>
      <c r="AQ262" s="450">
        <f>IF(IFERROR(HLOOKUP($F262,$F38:$FS38,1,FALSE),0)=0,0,1)</f>
        <v>0</v>
      </c>
      <c r="AR262" s="450">
        <f>IF(IFERROR(HLOOKUP($F262,$F39:$FS39,1,FALSE),0)=0,0,1)</f>
        <v>0</v>
      </c>
      <c r="AS262" s="450">
        <f>IF(IFERROR(HLOOKUP($F262,$F40:$FS40,1,FALSE),0)=0,0,1)</f>
        <v>0</v>
      </c>
      <c r="AT262" s="450">
        <f>IF(IFERROR(HLOOKUP($F262,$F41:$FS41,1,FALSE),0)=0,0,1)</f>
        <v>0</v>
      </c>
      <c r="AU262" s="450">
        <f>IF(IFERROR(HLOOKUP($F262,$F42:$FS42,1,FALSE),0)=0,0,1)</f>
        <v>0</v>
      </c>
      <c r="AV262" s="450">
        <f>IF(IFERROR(HLOOKUP($F262,$F43:$FS43,1,FALSE),0)=0,0,1)</f>
        <v>0</v>
      </c>
      <c r="AW262" s="450">
        <f>IF(IFERROR(HLOOKUP($F262,$F44:$FS44,1,FALSE),0)=0,0,1)</f>
        <v>0</v>
      </c>
      <c r="AX262" s="450">
        <f>IF(IFERROR(HLOOKUP($F262,$F45:$FS45,1,FALSE),0)=0,0,1)</f>
        <v>0</v>
      </c>
      <c r="AY262" s="450">
        <f>IF(IFERROR(HLOOKUP($F262,$F46:$FS46,1,FALSE),0)=0,0,1)</f>
        <v>0</v>
      </c>
      <c r="AZ262" s="450">
        <f>IF(IFERROR(HLOOKUP($F262,$F47:$FS47,1,FALSE),0)=0,0,1)</f>
        <v>0</v>
      </c>
      <c r="BA262" s="450">
        <f>IF(IFERROR(HLOOKUP($F262,$F48:$FS48,1,FALSE),0)=0,0,1)</f>
        <v>0</v>
      </c>
      <c r="BB262" s="450">
        <f>IF(IFERROR(HLOOKUP($F262,$F49:$FS49,1,FALSE),0)=0,0,1)</f>
        <v>0</v>
      </c>
      <c r="BC262" s="450">
        <f>IF(IFERROR(HLOOKUP($F262,$F50:$FS50,1,FALSE),0)=0,0,1)</f>
        <v>0</v>
      </c>
      <c r="BD262" s="450">
        <f>IF(IFERROR(HLOOKUP($F262,$F51:$FS51,1,FALSE),0)=0,0,1)</f>
        <v>0</v>
      </c>
      <c r="BE262" s="450">
        <f>IF(IFERROR(HLOOKUP($F262,$F52:$FS52,1,FALSE),0)=0,0,1)</f>
        <v>0</v>
      </c>
      <c r="BF262" s="450">
        <f>IF(IFERROR(HLOOKUP($F262,$F53:$FS53,1,FALSE),0)=0,0,1)</f>
        <v>0</v>
      </c>
      <c r="BG262" s="450">
        <f>IF(IFERROR(HLOOKUP($F262,$F54:$FS54,1,FALSE),0)=0,0,1)</f>
        <v>0</v>
      </c>
      <c r="BH262" s="450">
        <f>IF(IFERROR(HLOOKUP($F262,$F55:$FS55,1,FALSE),0)=0,0,1)</f>
        <v>0</v>
      </c>
      <c r="BI262" s="450">
        <f>IF(IFERROR(HLOOKUP($F262,$F56:$FS56,1,FALSE),0)=0,0,1)</f>
        <v>0</v>
      </c>
      <c r="BJ262" s="450">
        <f>IF(IFERROR(HLOOKUP($F262,$F57:$FS57,1,FALSE),0)=0,0,1)</f>
        <v>0</v>
      </c>
      <c r="BK262" s="450">
        <f>IF(IFERROR(HLOOKUP($F262,$F58:$FS58,1,FALSE),0)=0,0,1)</f>
        <v>0</v>
      </c>
    </row>
    <row r="263" spans="1:63" ht="13">
      <c r="A263" s="609" t="s">
        <v>817</v>
      </c>
      <c r="B263" s="619" t="s">
        <v>666</v>
      </c>
      <c r="C263">
        <f t="shared" si="2"/>
        <v>1</v>
      </c>
      <c r="E263" s="609" t="s">
        <v>817</v>
      </c>
      <c r="F263" s="619" t="s">
        <v>666</v>
      </c>
      <c r="G263" s="450">
        <f>IF(IFERROR(HLOOKUP($F263,$F2:$FS2,1,FALSE),0)=0,0,1)</f>
        <v>0</v>
      </c>
      <c r="H263" s="450">
        <f>IF(IFERROR(HLOOKUP($F263,$F3:$FS3,1,FALSE),0)=0,0,1)</f>
        <v>1</v>
      </c>
      <c r="I263" s="450">
        <f>IF(IFERROR(HLOOKUP($F263,$F4:$FS4,1,FALSE),0)=0,0,1)</f>
        <v>0</v>
      </c>
      <c r="J263" s="450">
        <f>IF(IFERROR(HLOOKUP($F263,$F5:$FS5,1,FALSE),0)=0,0,1)</f>
        <v>0</v>
      </c>
      <c r="K263" s="450">
        <f>IF(IFERROR(HLOOKUP($F263,$F6:$FS6,1,FALSE),0)=0,0,1)</f>
        <v>0</v>
      </c>
      <c r="L263" s="450">
        <f>IF(IFERROR(HLOOKUP($F263,$F7:$FS7,1,FALSE),0)=0,0,1)</f>
        <v>0</v>
      </c>
      <c r="M263" s="450">
        <f>IF(IFERROR(HLOOKUP($F263,$F8:$FS8,1,FALSE),0)=0,0,1)</f>
        <v>0</v>
      </c>
      <c r="N263" s="450">
        <f>IF(IFERROR(HLOOKUP($F263,$F9:$FS9,1,FALSE),0)=0,0,1)</f>
        <v>0</v>
      </c>
      <c r="O263" s="450">
        <f>IF(IFERROR(HLOOKUP($F263,$F10:$FS10,1,FALSE),0)=0,0,1)</f>
        <v>0</v>
      </c>
      <c r="P263" s="450">
        <f>IF(IFERROR(HLOOKUP($F263,$F11:$FS11,1,FALSE),0)=0,0,1)</f>
        <v>0</v>
      </c>
      <c r="Q263" s="450">
        <f>IF(IFERROR(HLOOKUP($F263,$F12:$FS12,1,FALSE),0)=0,0,1)</f>
        <v>0</v>
      </c>
      <c r="R263" s="450">
        <f>IF(IFERROR(HLOOKUP($F263,$F13:$FS13,1,FALSE),0)=0,0,1)</f>
        <v>0</v>
      </c>
      <c r="S263" s="450">
        <f>IF(IFERROR(HLOOKUP($F263,$F14:$FS14,1,FALSE),0)=0,0,1)</f>
        <v>0</v>
      </c>
      <c r="T263" s="450">
        <f>IF(IFERROR(HLOOKUP($F263,$F15:$FS15,1,FALSE),0)=0,0,1)</f>
        <v>0</v>
      </c>
      <c r="U263" s="450">
        <f>IF(IFERROR(HLOOKUP($F263,$F16:$FS16,1,FALSE),0)=0,0,1)</f>
        <v>0</v>
      </c>
      <c r="V263" s="450">
        <f>IF(IFERROR(HLOOKUP($F263,$F17:$FS17,1,FALSE),0)=0,0,1)</f>
        <v>0</v>
      </c>
      <c r="W263" s="450">
        <f>IF(IFERROR(HLOOKUP($F263,$F18:$FS18,1,FALSE),0)=0,0,1)</f>
        <v>0</v>
      </c>
      <c r="X263" s="450">
        <f>IF(IFERROR(HLOOKUP($F263,$F19:$FS19,1,FALSE),0)=0,0,1)</f>
        <v>0</v>
      </c>
      <c r="Y263" s="450">
        <f>IF(IFERROR(HLOOKUP($F263,$F20:$FS20,1,FALSE),0)=0,0,1)</f>
        <v>0</v>
      </c>
      <c r="Z263" s="450">
        <f>IF(IFERROR(HLOOKUP($F263,$F21:$FS21,1,FALSE),0)=0,0,1)</f>
        <v>0</v>
      </c>
      <c r="AA263" s="450">
        <f>IF(IFERROR(HLOOKUP($F263,$F22:$FS22,1,FALSE),0)=0,0,1)</f>
        <v>0</v>
      </c>
      <c r="AB263" s="450">
        <f>IF(IFERROR(HLOOKUP($F263,$F23:$FS23,1,FALSE),0)=0,0,1)</f>
        <v>0</v>
      </c>
      <c r="AC263" s="450">
        <f>IF(IFERROR(HLOOKUP($F263,$F24:$FS24,1,FALSE),0)=0,0,1)</f>
        <v>0</v>
      </c>
      <c r="AD263" s="450">
        <f>IF(IFERROR(HLOOKUP($F263,$F25:$FS25,1,FALSE),0)=0,0,1)</f>
        <v>0</v>
      </c>
      <c r="AE263" s="450">
        <f>IF(IFERROR(HLOOKUP($F263,$F26:$FS26,1,FALSE),0)=0,0,1)</f>
        <v>0</v>
      </c>
      <c r="AF263" s="450">
        <f>IF(IFERROR(HLOOKUP($F263,$F27:$FS27,1,FALSE),0)=0,0,1)</f>
        <v>0</v>
      </c>
      <c r="AG263" s="450">
        <f>IF(IFERROR(HLOOKUP($F263,$F28:$FS28,1,FALSE),0)=0,0,1)</f>
        <v>0</v>
      </c>
      <c r="AH263" s="450">
        <f>IF(IFERROR(HLOOKUP($F263,$F29:$FS29,1,FALSE),0)=0,0,1)</f>
        <v>0</v>
      </c>
      <c r="AI263" s="450">
        <f>IF(IFERROR(HLOOKUP($F263,$F30:$FS30,1,FALSE),0)=0,0,1)</f>
        <v>0</v>
      </c>
      <c r="AJ263" s="450">
        <f>IF(IFERROR(HLOOKUP($F263,$F31:$FS31,1,FALSE),0)=0,0,1)</f>
        <v>0</v>
      </c>
      <c r="AK263" s="450">
        <f>IF(IFERROR(HLOOKUP($F263,$F32:$FS32,1,FALSE),0)=0,0,1)</f>
        <v>0</v>
      </c>
      <c r="AL263" s="450">
        <f>IF(IFERROR(HLOOKUP($F263,$F33:$FS33,1,FALSE),0)=0,0,1)</f>
        <v>0</v>
      </c>
      <c r="AM263" s="450">
        <f>IF(IFERROR(HLOOKUP($F263,$F34:$FS34,1,FALSE),0)=0,0,1)</f>
        <v>0</v>
      </c>
      <c r="AN263" s="450">
        <f>IF(IFERROR(HLOOKUP($F263,$F35:$FS35,1,FALSE),0)=0,0,1)</f>
        <v>0</v>
      </c>
      <c r="AO263" s="450">
        <f>IF(IFERROR(HLOOKUP($F263,$F36:$FS36,1,FALSE),0)=0,0,1)</f>
        <v>0</v>
      </c>
      <c r="AP263" s="450">
        <f>IF(IFERROR(HLOOKUP($F263,$F37:$FS37,1,FALSE),0)=0,0,1)</f>
        <v>0</v>
      </c>
      <c r="AQ263" s="450">
        <f>IF(IFERROR(HLOOKUP($F263,$F38:$FS38,1,FALSE),0)=0,0,1)</f>
        <v>0</v>
      </c>
      <c r="AR263" s="450">
        <f>IF(IFERROR(HLOOKUP($F263,$F39:$FS39,1,FALSE),0)=0,0,1)</f>
        <v>0</v>
      </c>
      <c r="AS263" s="450">
        <f>IF(IFERROR(HLOOKUP($F263,$F40:$FS40,1,FALSE),0)=0,0,1)</f>
        <v>0</v>
      </c>
      <c r="AT263" s="450">
        <f>IF(IFERROR(HLOOKUP($F263,$F41:$FS41,1,FALSE),0)=0,0,1)</f>
        <v>0</v>
      </c>
      <c r="AU263" s="450">
        <f>IF(IFERROR(HLOOKUP($F263,$F42:$FS42,1,FALSE),0)=0,0,1)</f>
        <v>0</v>
      </c>
      <c r="AV263" s="450">
        <f>IF(IFERROR(HLOOKUP($F263,$F43:$FS43,1,FALSE),0)=0,0,1)</f>
        <v>0</v>
      </c>
      <c r="AW263" s="450">
        <f>IF(IFERROR(HLOOKUP($F263,$F44:$FS44,1,FALSE),0)=0,0,1)</f>
        <v>0</v>
      </c>
      <c r="AX263" s="450">
        <f>IF(IFERROR(HLOOKUP($F263,$F45:$FS45,1,FALSE),0)=0,0,1)</f>
        <v>0</v>
      </c>
      <c r="AY263" s="450">
        <f>IF(IFERROR(HLOOKUP($F263,$F46:$FS46,1,FALSE),0)=0,0,1)</f>
        <v>0</v>
      </c>
      <c r="AZ263" s="450">
        <f>IF(IFERROR(HLOOKUP($F263,$F47:$FS47,1,FALSE),0)=0,0,1)</f>
        <v>0</v>
      </c>
      <c r="BA263" s="450">
        <f>IF(IFERROR(HLOOKUP($F263,$F48:$FS48,1,FALSE),0)=0,0,1)</f>
        <v>0</v>
      </c>
      <c r="BB263" s="450">
        <f>IF(IFERROR(HLOOKUP($F263,$F49:$FS49,1,FALSE),0)=0,0,1)</f>
        <v>0</v>
      </c>
      <c r="BC263" s="450">
        <f>IF(IFERROR(HLOOKUP($F263,$F50:$FS50,1,FALSE),0)=0,0,1)</f>
        <v>0</v>
      </c>
      <c r="BD263" s="450">
        <f>IF(IFERROR(HLOOKUP($F263,$F51:$FS51,1,FALSE),0)=0,0,1)</f>
        <v>0</v>
      </c>
      <c r="BE263" s="450">
        <f>IF(IFERROR(HLOOKUP($F263,$F52:$FS52,1,FALSE),0)=0,0,1)</f>
        <v>0</v>
      </c>
      <c r="BF263" s="450">
        <f>IF(IFERROR(HLOOKUP($F263,$F53:$FS53,1,FALSE),0)=0,0,1)</f>
        <v>0</v>
      </c>
      <c r="BG263" s="450">
        <f>IF(IFERROR(HLOOKUP($F263,$F54:$FS54,1,FALSE),0)=0,0,1)</f>
        <v>0</v>
      </c>
      <c r="BH263" s="450">
        <f>IF(IFERROR(HLOOKUP($F263,$F55:$FS55,1,FALSE),0)=0,0,1)</f>
        <v>0</v>
      </c>
      <c r="BI263" s="450">
        <f>IF(IFERROR(HLOOKUP($F263,$F56:$FS56,1,FALSE),0)=0,0,1)</f>
        <v>0</v>
      </c>
      <c r="BJ263" s="450">
        <f>IF(IFERROR(HLOOKUP($F263,$F57:$FS57,1,FALSE),0)=0,0,1)</f>
        <v>0</v>
      </c>
      <c r="BK263" s="450">
        <f>IF(IFERROR(HLOOKUP($F263,$F58:$FS58,1,FALSE),0)=0,0,1)</f>
        <v>0</v>
      </c>
    </row>
    <row r="264" spans="1:63" ht="13">
      <c r="A264" s="609" t="s">
        <v>817</v>
      </c>
      <c r="B264" s="619" t="s">
        <v>667</v>
      </c>
      <c r="C264">
        <f t="shared" si="2"/>
        <v>1</v>
      </c>
      <c r="E264" s="609" t="s">
        <v>817</v>
      </c>
      <c r="F264" s="619" t="s">
        <v>667</v>
      </c>
      <c r="G264" s="450">
        <f>IF(IFERROR(HLOOKUP($F264,$F2:$FS2,1,FALSE),0)=0,0,1)</f>
        <v>0</v>
      </c>
      <c r="H264" s="450">
        <f>IF(IFERROR(HLOOKUP($F264,$F3:$FS3,1,FALSE),0)=0,0,1)</f>
        <v>1</v>
      </c>
      <c r="I264" s="450">
        <f>IF(IFERROR(HLOOKUP($F264,$F4:$FS4,1,FALSE),0)=0,0,1)</f>
        <v>0</v>
      </c>
      <c r="J264" s="450">
        <f>IF(IFERROR(HLOOKUP($F264,$F5:$FS5,1,FALSE),0)=0,0,1)</f>
        <v>0</v>
      </c>
      <c r="K264" s="450">
        <f>IF(IFERROR(HLOOKUP($F264,$F6:$FS6,1,FALSE),0)=0,0,1)</f>
        <v>0</v>
      </c>
      <c r="L264" s="450">
        <f>IF(IFERROR(HLOOKUP($F264,$F7:$FS7,1,FALSE),0)=0,0,1)</f>
        <v>0</v>
      </c>
      <c r="M264" s="450">
        <f>IF(IFERROR(HLOOKUP($F264,$F8:$FS8,1,FALSE),0)=0,0,1)</f>
        <v>0</v>
      </c>
      <c r="N264" s="450">
        <f>IF(IFERROR(HLOOKUP($F264,$F9:$FS9,1,FALSE),0)=0,0,1)</f>
        <v>0</v>
      </c>
      <c r="O264" s="450">
        <f>IF(IFERROR(HLOOKUP($F264,$F10:$FS10,1,FALSE),0)=0,0,1)</f>
        <v>0</v>
      </c>
      <c r="P264" s="450">
        <f>IF(IFERROR(HLOOKUP($F264,$F11:$FS11,1,FALSE),0)=0,0,1)</f>
        <v>0</v>
      </c>
      <c r="Q264" s="450">
        <f>IF(IFERROR(HLOOKUP($F264,$F12:$FS12,1,FALSE),0)=0,0,1)</f>
        <v>0</v>
      </c>
      <c r="R264" s="450">
        <f>IF(IFERROR(HLOOKUP($F264,$F13:$FS13,1,FALSE),0)=0,0,1)</f>
        <v>0</v>
      </c>
      <c r="S264" s="450">
        <f>IF(IFERROR(HLOOKUP($F264,$F14:$FS14,1,FALSE),0)=0,0,1)</f>
        <v>0</v>
      </c>
      <c r="T264" s="450">
        <f>IF(IFERROR(HLOOKUP($F264,$F15:$FS15,1,FALSE),0)=0,0,1)</f>
        <v>0</v>
      </c>
      <c r="U264" s="450">
        <f>IF(IFERROR(HLOOKUP($F264,$F16:$FS16,1,FALSE),0)=0,0,1)</f>
        <v>0</v>
      </c>
      <c r="V264" s="450">
        <f>IF(IFERROR(HLOOKUP($F264,$F17:$FS17,1,FALSE),0)=0,0,1)</f>
        <v>0</v>
      </c>
      <c r="W264" s="450">
        <f>IF(IFERROR(HLOOKUP($F264,$F18:$FS18,1,FALSE),0)=0,0,1)</f>
        <v>0</v>
      </c>
      <c r="X264" s="450">
        <f>IF(IFERROR(HLOOKUP($F264,$F19:$FS19,1,FALSE),0)=0,0,1)</f>
        <v>0</v>
      </c>
      <c r="Y264" s="450">
        <f>IF(IFERROR(HLOOKUP($F264,$F20:$FS20,1,FALSE),0)=0,0,1)</f>
        <v>0</v>
      </c>
      <c r="Z264" s="450">
        <f>IF(IFERROR(HLOOKUP($F264,$F21:$FS21,1,FALSE),0)=0,0,1)</f>
        <v>0</v>
      </c>
      <c r="AA264" s="450">
        <f>IF(IFERROR(HLOOKUP($F264,$F22:$FS22,1,FALSE),0)=0,0,1)</f>
        <v>0</v>
      </c>
      <c r="AB264" s="450">
        <f>IF(IFERROR(HLOOKUP($F264,$F23:$FS23,1,FALSE),0)=0,0,1)</f>
        <v>0</v>
      </c>
      <c r="AC264" s="450">
        <f>IF(IFERROR(HLOOKUP($F264,$F24:$FS24,1,FALSE),0)=0,0,1)</f>
        <v>0</v>
      </c>
      <c r="AD264" s="450">
        <f>IF(IFERROR(HLOOKUP($F264,$F25:$FS25,1,FALSE),0)=0,0,1)</f>
        <v>0</v>
      </c>
      <c r="AE264" s="450">
        <f>IF(IFERROR(HLOOKUP($F264,$F26:$FS26,1,FALSE),0)=0,0,1)</f>
        <v>0</v>
      </c>
      <c r="AF264" s="450">
        <f>IF(IFERROR(HLOOKUP($F264,$F27:$FS27,1,FALSE),0)=0,0,1)</f>
        <v>0</v>
      </c>
      <c r="AG264" s="450">
        <f>IF(IFERROR(HLOOKUP($F264,$F28:$FS28,1,FALSE),0)=0,0,1)</f>
        <v>0</v>
      </c>
      <c r="AH264" s="450">
        <f>IF(IFERROR(HLOOKUP($F264,$F29:$FS29,1,FALSE),0)=0,0,1)</f>
        <v>0</v>
      </c>
      <c r="AI264" s="450">
        <f>IF(IFERROR(HLOOKUP($F264,$F30:$FS30,1,FALSE),0)=0,0,1)</f>
        <v>0</v>
      </c>
      <c r="AJ264" s="450">
        <f>IF(IFERROR(HLOOKUP($F264,$F31:$FS31,1,FALSE),0)=0,0,1)</f>
        <v>0</v>
      </c>
      <c r="AK264" s="450">
        <f>IF(IFERROR(HLOOKUP($F264,$F32:$FS32,1,FALSE),0)=0,0,1)</f>
        <v>0</v>
      </c>
      <c r="AL264" s="450">
        <f>IF(IFERROR(HLOOKUP($F264,$F33:$FS33,1,FALSE),0)=0,0,1)</f>
        <v>0</v>
      </c>
      <c r="AM264" s="450">
        <f>IF(IFERROR(HLOOKUP($F264,$F34:$FS34,1,FALSE),0)=0,0,1)</f>
        <v>0</v>
      </c>
      <c r="AN264" s="450">
        <f>IF(IFERROR(HLOOKUP($F264,$F35:$FS35,1,FALSE),0)=0,0,1)</f>
        <v>0</v>
      </c>
      <c r="AO264" s="450">
        <f>IF(IFERROR(HLOOKUP($F264,$F36:$FS36,1,FALSE),0)=0,0,1)</f>
        <v>0</v>
      </c>
      <c r="AP264" s="450">
        <f>IF(IFERROR(HLOOKUP($F264,$F37:$FS37,1,FALSE),0)=0,0,1)</f>
        <v>0</v>
      </c>
      <c r="AQ264" s="450">
        <f>IF(IFERROR(HLOOKUP($F264,$F38:$FS38,1,FALSE),0)=0,0,1)</f>
        <v>0</v>
      </c>
      <c r="AR264" s="450">
        <f>IF(IFERROR(HLOOKUP($F264,$F39:$FS39,1,FALSE),0)=0,0,1)</f>
        <v>0</v>
      </c>
      <c r="AS264" s="450">
        <f>IF(IFERROR(HLOOKUP($F264,$F40:$FS40,1,FALSE),0)=0,0,1)</f>
        <v>0</v>
      </c>
      <c r="AT264" s="450">
        <f>IF(IFERROR(HLOOKUP($F264,$F41:$FS41,1,FALSE),0)=0,0,1)</f>
        <v>0</v>
      </c>
      <c r="AU264" s="450">
        <f>IF(IFERROR(HLOOKUP($F264,$F42:$FS42,1,FALSE),0)=0,0,1)</f>
        <v>0</v>
      </c>
      <c r="AV264" s="450">
        <f>IF(IFERROR(HLOOKUP($F264,$F43:$FS43,1,FALSE),0)=0,0,1)</f>
        <v>0</v>
      </c>
      <c r="AW264" s="450">
        <f>IF(IFERROR(HLOOKUP($F264,$F44:$FS44,1,FALSE),0)=0,0,1)</f>
        <v>0</v>
      </c>
      <c r="AX264" s="450">
        <f>IF(IFERROR(HLOOKUP($F264,$F45:$FS45,1,FALSE),0)=0,0,1)</f>
        <v>0</v>
      </c>
      <c r="AY264" s="450">
        <f>IF(IFERROR(HLOOKUP($F264,$F46:$FS46,1,FALSE),0)=0,0,1)</f>
        <v>0</v>
      </c>
      <c r="AZ264" s="450">
        <f>IF(IFERROR(HLOOKUP($F264,$F47:$FS47,1,FALSE),0)=0,0,1)</f>
        <v>0</v>
      </c>
      <c r="BA264" s="450">
        <f>IF(IFERROR(HLOOKUP($F264,$F48:$FS48,1,FALSE),0)=0,0,1)</f>
        <v>0</v>
      </c>
      <c r="BB264" s="450">
        <f>IF(IFERROR(HLOOKUP($F264,$F49:$FS49,1,FALSE),0)=0,0,1)</f>
        <v>0</v>
      </c>
      <c r="BC264" s="450">
        <f>IF(IFERROR(HLOOKUP($F264,$F50:$FS50,1,FALSE),0)=0,0,1)</f>
        <v>0</v>
      </c>
      <c r="BD264" s="450">
        <f>IF(IFERROR(HLOOKUP($F264,$F51:$FS51,1,FALSE),0)=0,0,1)</f>
        <v>0</v>
      </c>
      <c r="BE264" s="450">
        <f>IF(IFERROR(HLOOKUP($F264,$F52:$FS52,1,FALSE),0)=0,0,1)</f>
        <v>0</v>
      </c>
      <c r="BF264" s="450">
        <f>IF(IFERROR(HLOOKUP($F264,$F53:$FS53,1,FALSE),0)=0,0,1)</f>
        <v>0</v>
      </c>
      <c r="BG264" s="450">
        <f>IF(IFERROR(HLOOKUP($F264,$F54:$FS54,1,FALSE),0)=0,0,1)</f>
        <v>0</v>
      </c>
      <c r="BH264" s="450">
        <f>IF(IFERROR(HLOOKUP($F264,$F55:$FS55,1,FALSE),0)=0,0,1)</f>
        <v>0</v>
      </c>
      <c r="BI264" s="450">
        <f>IF(IFERROR(HLOOKUP($F264,$F56:$FS56,1,FALSE),0)=0,0,1)</f>
        <v>0</v>
      </c>
      <c r="BJ264" s="450">
        <f>IF(IFERROR(HLOOKUP($F264,$F57:$FS57,1,FALSE),0)=0,0,1)</f>
        <v>0</v>
      </c>
      <c r="BK264" s="450">
        <f>IF(IFERROR(HLOOKUP($F264,$F58:$FS58,1,FALSE),0)=0,0,1)</f>
        <v>0</v>
      </c>
    </row>
    <row r="265" spans="1:63" ht="13">
      <c r="A265" s="609" t="s">
        <v>818</v>
      </c>
      <c r="B265" s="619" t="s">
        <v>668</v>
      </c>
      <c r="C265">
        <f t="shared" si="2"/>
        <v>2</v>
      </c>
      <c r="E265" s="609" t="s">
        <v>818</v>
      </c>
      <c r="F265" s="619" t="s">
        <v>668</v>
      </c>
      <c r="G265" s="450">
        <f>IF(IFERROR(HLOOKUP($F265,$F2:$FS2,1,FALSE),0)=0,0,1)</f>
        <v>0</v>
      </c>
      <c r="H265" s="450">
        <f>IF(IFERROR(HLOOKUP($F265,$F3:$FS3,1,FALSE),0)=0,0,1)</f>
        <v>1</v>
      </c>
      <c r="I265" s="450">
        <f>IF(IFERROR(HLOOKUP($F265,$F4:$FS4,1,FALSE),0)=0,0,1)</f>
        <v>1</v>
      </c>
      <c r="J265" s="450">
        <f>IF(IFERROR(HLOOKUP($F265,$F5:$FS5,1,FALSE),0)=0,0,1)</f>
        <v>0</v>
      </c>
      <c r="K265" s="450">
        <f>IF(IFERROR(HLOOKUP($F265,$F6:$FS6,1,FALSE),0)=0,0,1)</f>
        <v>0</v>
      </c>
      <c r="L265" s="450">
        <f>IF(IFERROR(HLOOKUP($F265,$F7:$FS7,1,FALSE),0)=0,0,1)</f>
        <v>0</v>
      </c>
      <c r="M265" s="450">
        <f>IF(IFERROR(HLOOKUP($F265,$F8:$FS8,1,FALSE),0)=0,0,1)</f>
        <v>0</v>
      </c>
      <c r="N265" s="450">
        <f>IF(IFERROR(HLOOKUP($F265,$F9:$FS9,1,FALSE),0)=0,0,1)</f>
        <v>0</v>
      </c>
      <c r="O265" s="450">
        <f>IF(IFERROR(HLOOKUP($F265,$F10:$FS10,1,FALSE),0)=0,0,1)</f>
        <v>0</v>
      </c>
      <c r="P265" s="450">
        <f>IF(IFERROR(HLOOKUP($F265,$F11:$FS11,1,FALSE),0)=0,0,1)</f>
        <v>0</v>
      </c>
      <c r="Q265" s="450">
        <f>IF(IFERROR(HLOOKUP($F265,$F12:$FS12,1,FALSE),0)=0,0,1)</f>
        <v>0</v>
      </c>
      <c r="R265" s="450">
        <f>IF(IFERROR(HLOOKUP($F265,$F13:$FS13,1,FALSE),0)=0,0,1)</f>
        <v>0</v>
      </c>
      <c r="S265" s="450">
        <f>IF(IFERROR(HLOOKUP($F265,$F14:$FS14,1,FALSE),0)=0,0,1)</f>
        <v>0</v>
      </c>
      <c r="T265" s="450">
        <f>IF(IFERROR(HLOOKUP($F265,$F15:$FS15,1,FALSE),0)=0,0,1)</f>
        <v>0</v>
      </c>
      <c r="U265" s="450">
        <f>IF(IFERROR(HLOOKUP($F265,$F16:$FS16,1,FALSE),0)=0,0,1)</f>
        <v>0</v>
      </c>
      <c r="V265" s="450">
        <f>IF(IFERROR(HLOOKUP($F265,$F17:$FS17,1,FALSE),0)=0,0,1)</f>
        <v>0</v>
      </c>
      <c r="W265" s="450">
        <f>IF(IFERROR(HLOOKUP($F265,$F18:$FS18,1,FALSE),0)=0,0,1)</f>
        <v>0</v>
      </c>
      <c r="X265" s="450">
        <f>IF(IFERROR(HLOOKUP($F265,$F19:$FS19,1,FALSE),0)=0,0,1)</f>
        <v>0</v>
      </c>
      <c r="Y265" s="450">
        <f>IF(IFERROR(HLOOKUP($F265,$F20:$FS20,1,FALSE),0)=0,0,1)</f>
        <v>0</v>
      </c>
      <c r="Z265" s="450">
        <f>IF(IFERROR(HLOOKUP($F265,$F21:$FS21,1,FALSE),0)=0,0,1)</f>
        <v>0</v>
      </c>
      <c r="AA265" s="450">
        <f>IF(IFERROR(HLOOKUP($F265,$F22:$FS22,1,FALSE),0)=0,0,1)</f>
        <v>0</v>
      </c>
      <c r="AB265" s="450">
        <f>IF(IFERROR(HLOOKUP($F265,$F23:$FS23,1,FALSE),0)=0,0,1)</f>
        <v>0</v>
      </c>
      <c r="AC265" s="450">
        <f>IF(IFERROR(HLOOKUP($F265,$F24:$FS24,1,FALSE),0)=0,0,1)</f>
        <v>0</v>
      </c>
      <c r="AD265" s="450">
        <f>IF(IFERROR(HLOOKUP($F265,$F25:$FS25,1,FALSE),0)=0,0,1)</f>
        <v>0</v>
      </c>
      <c r="AE265" s="450">
        <f>IF(IFERROR(HLOOKUP($F265,$F26:$FS26,1,FALSE),0)=0,0,1)</f>
        <v>0</v>
      </c>
      <c r="AF265" s="450">
        <f>IF(IFERROR(HLOOKUP($F265,$F27:$FS27,1,FALSE),0)=0,0,1)</f>
        <v>0</v>
      </c>
      <c r="AG265" s="450">
        <f>IF(IFERROR(HLOOKUP($F265,$F28:$FS28,1,FALSE),0)=0,0,1)</f>
        <v>0</v>
      </c>
      <c r="AH265" s="450">
        <f>IF(IFERROR(HLOOKUP($F265,$F29:$FS29,1,FALSE),0)=0,0,1)</f>
        <v>0</v>
      </c>
      <c r="AI265" s="450">
        <f>IF(IFERROR(HLOOKUP($F265,$F30:$FS30,1,FALSE),0)=0,0,1)</f>
        <v>0</v>
      </c>
      <c r="AJ265" s="450">
        <f>IF(IFERROR(HLOOKUP($F265,$F31:$FS31,1,FALSE),0)=0,0,1)</f>
        <v>0</v>
      </c>
      <c r="AK265" s="450">
        <f>IF(IFERROR(HLOOKUP($F265,$F32:$FS32,1,FALSE),0)=0,0,1)</f>
        <v>0</v>
      </c>
      <c r="AL265" s="450">
        <f>IF(IFERROR(HLOOKUP($F265,$F33:$FS33,1,FALSE),0)=0,0,1)</f>
        <v>0</v>
      </c>
      <c r="AM265" s="450">
        <f>IF(IFERROR(HLOOKUP($F265,$F34:$FS34,1,FALSE),0)=0,0,1)</f>
        <v>0</v>
      </c>
      <c r="AN265" s="450">
        <f>IF(IFERROR(HLOOKUP($F265,$F35:$FS35,1,FALSE),0)=0,0,1)</f>
        <v>0</v>
      </c>
      <c r="AO265" s="450">
        <f>IF(IFERROR(HLOOKUP($F265,$F36:$FS36,1,FALSE),0)=0,0,1)</f>
        <v>0</v>
      </c>
      <c r="AP265" s="450">
        <f>IF(IFERROR(HLOOKUP($F265,$F37:$FS37,1,FALSE),0)=0,0,1)</f>
        <v>0</v>
      </c>
      <c r="AQ265" s="450">
        <f>IF(IFERROR(HLOOKUP($F265,$F38:$FS38,1,FALSE),0)=0,0,1)</f>
        <v>0</v>
      </c>
      <c r="AR265" s="450">
        <f>IF(IFERROR(HLOOKUP($F265,$F39:$FS39,1,FALSE),0)=0,0,1)</f>
        <v>0</v>
      </c>
      <c r="AS265" s="450">
        <f>IF(IFERROR(HLOOKUP($F265,$F40:$FS40,1,FALSE),0)=0,0,1)</f>
        <v>0</v>
      </c>
      <c r="AT265" s="450">
        <f>IF(IFERROR(HLOOKUP($F265,$F41:$FS41,1,FALSE),0)=0,0,1)</f>
        <v>0</v>
      </c>
      <c r="AU265" s="450">
        <f>IF(IFERROR(HLOOKUP($F265,$F42:$FS42,1,FALSE),0)=0,0,1)</f>
        <v>0</v>
      </c>
      <c r="AV265" s="450">
        <f>IF(IFERROR(HLOOKUP($F265,$F43:$FS43,1,FALSE),0)=0,0,1)</f>
        <v>0</v>
      </c>
      <c r="AW265" s="450">
        <f>IF(IFERROR(HLOOKUP($F265,$F44:$FS44,1,FALSE),0)=0,0,1)</f>
        <v>0</v>
      </c>
      <c r="AX265" s="450">
        <f>IF(IFERROR(HLOOKUP($F265,$F45:$FS45,1,FALSE),0)=0,0,1)</f>
        <v>0</v>
      </c>
      <c r="AY265" s="450">
        <f>IF(IFERROR(HLOOKUP($F265,$F46:$FS46,1,FALSE),0)=0,0,1)</f>
        <v>0</v>
      </c>
      <c r="AZ265" s="450">
        <f>IF(IFERROR(HLOOKUP($F265,$F47:$FS47,1,FALSE),0)=0,0,1)</f>
        <v>0</v>
      </c>
      <c r="BA265" s="450">
        <f>IF(IFERROR(HLOOKUP($F265,$F48:$FS48,1,FALSE),0)=0,0,1)</f>
        <v>0</v>
      </c>
      <c r="BB265" s="450">
        <f>IF(IFERROR(HLOOKUP($F265,$F49:$FS49,1,FALSE),0)=0,0,1)</f>
        <v>0</v>
      </c>
      <c r="BC265" s="450">
        <f>IF(IFERROR(HLOOKUP($F265,$F50:$FS50,1,FALSE),0)=0,0,1)</f>
        <v>0</v>
      </c>
      <c r="BD265" s="450">
        <f>IF(IFERROR(HLOOKUP($F265,$F51:$FS51,1,FALSE),0)=0,0,1)</f>
        <v>0</v>
      </c>
      <c r="BE265" s="450">
        <f>IF(IFERROR(HLOOKUP($F265,$F52:$FS52,1,FALSE),0)=0,0,1)</f>
        <v>0</v>
      </c>
      <c r="BF265" s="450">
        <f>IF(IFERROR(HLOOKUP($F265,$F53:$FS53,1,FALSE),0)=0,0,1)</f>
        <v>0</v>
      </c>
      <c r="BG265" s="450">
        <f>IF(IFERROR(HLOOKUP($F265,$F54:$FS54,1,FALSE),0)=0,0,1)</f>
        <v>0</v>
      </c>
      <c r="BH265" s="450">
        <f>IF(IFERROR(HLOOKUP($F265,$F55:$FS55,1,FALSE),0)=0,0,1)</f>
        <v>0</v>
      </c>
      <c r="BI265" s="450">
        <f>IF(IFERROR(HLOOKUP($F265,$F56:$FS56,1,FALSE),0)=0,0,1)</f>
        <v>0</v>
      </c>
      <c r="BJ265" s="450">
        <f>IF(IFERROR(HLOOKUP($F265,$F57:$FS57,1,FALSE),0)=0,0,1)</f>
        <v>0</v>
      </c>
      <c r="BK265" s="450">
        <f>IF(IFERROR(HLOOKUP($F265,$F58:$FS58,1,FALSE),0)=0,0,1)</f>
        <v>0</v>
      </c>
    </row>
    <row r="266" spans="1:63" ht="13">
      <c r="A266" s="609" t="s">
        <v>818</v>
      </c>
      <c r="B266" s="619" t="s">
        <v>669</v>
      </c>
      <c r="C266">
        <f t="shared" si="2"/>
        <v>2</v>
      </c>
      <c r="E266" s="609" t="s">
        <v>818</v>
      </c>
      <c r="F266" s="619" t="s">
        <v>669</v>
      </c>
      <c r="G266" s="450">
        <f>IF(IFERROR(HLOOKUP($F266,$F2:$FS2,1,FALSE),0)=0,0,1)</f>
        <v>0</v>
      </c>
      <c r="H266" s="450">
        <f>IF(IFERROR(HLOOKUP($F266,$F3:$FS3,1,FALSE),0)=0,0,1)</f>
        <v>1</v>
      </c>
      <c r="I266" s="450">
        <f>IF(IFERROR(HLOOKUP($F266,$F4:$FS4,1,FALSE),0)=0,0,1)</f>
        <v>1</v>
      </c>
      <c r="J266" s="450">
        <f>IF(IFERROR(HLOOKUP($F266,$F5:$FS5,1,FALSE),0)=0,0,1)</f>
        <v>0</v>
      </c>
      <c r="K266" s="450">
        <f>IF(IFERROR(HLOOKUP($F266,$F6:$FS6,1,FALSE),0)=0,0,1)</f>
        <v>0</v>
      </c>
      <c r="L266" s="450">
        <f>IF(IFERROR(HLOOKUP($F266,$F7:$FS7,1,FALSE),0)=0,0,1)</f>
        <v>0</v>
      </c>
      <c r="M266" s="450">
        <f>IF(IFERROR(HLOOKUP($F266,$F8:$FS8,1,FALSE),0)=0,0,1)</f>
        <v>0</v>
      </c>
      <c r="N266" s="450">
        <f>IF(IFERROR(HLOOKUP($F266,$F9:$FS9,1,FALSE),0)=0,0,1)</f>
        <v>0</v>
      </c>
      <c r="O266" s="450">
        <f>IF(IFERROR(HLOOKUP($F266,$F10:$FS10,1,FALSE),0)=0,0,1)</f>
        <v>0</v>
      </c>
      <c r="P266" s="450">
        <f>IF(IFERROR(HLOOKUP($F266,$F11:$FS11,1,FALSE),0)=0,0,1)</f>
        <v>0</v>
      </c>
      <c r="Q266" s="450">
        <f>IF(IFERROR(HLOOKUP($F266,$F12:$FS12,1,FALSE),0)=0,0,1)</f>
        <v>0</v>
      </c>
      <c r="R266" s="450">
        <f>IF(IFERROR(HLOOKUP($F266,$F13:$FS13,1,FALSE),0)=0,0,1)</f>
        <v>0</v>
      </c>
      <c r="S266" s="450">
        <f>IF(IFERROR(HLOOKUP($F266,$F14:$FS14,1,FALSE),0)=0,0,1)</f>
        <v>0</v>
      </c>
      <c r="T266" s="450">
        <f>IF(IFERROR(HLOOKUP($F266,$F15:$FS15,1,FALSE),0)=0,0,1)</f>
        <v>0</v>
      </c>
      <c r="U266" s="450">
        <f>IF(IFERROR(HLOOKUP($F266,$F16:$FS16,1,FALSE),0)=0,0,1)</f>
        <v>0</v>
      </c>
      <c r="V266" s="450">
        <f>IF(IFERROR(HLOOKUP($F266,$F17:$FS17,1,FALSE),0)=0,0,1)</f>
        <v>0</v>
      </c>
      <c r="W266" s="450">
        <f>IF(IFERROR(HLOOKUP($F266,$F18:$FS18,1,FALSE),0)=0,0,1)</f>
        <v>0</v>
      </c>
      <c r="X266" s="450">
        <f>IF(IFERROR(HLOOKUP($F266,$F19:$FS19,1,FALSE),0)=0,0,1)</f>
        <v>0</v>
      </c>
      <c r="Y266" s="450">
        <f>IF(IFERROR(HLOOKUP($F266,$F20:$FS20,1,FALSE),0)=0,0,1)</f>
        <v>0</v>
      </c>
      <c r="Z266" s="450">
        <f>IF(IFERROR(HLOOKUP($F266,$F21:$FS21,1,FALSE),0)=0,0,1)</f>
        <v>0</v>
      </c>
      <c r="AA266" s="450">
        <f>IF(IFERROR(HLOOKUP($F266,$F22:$FS22,1,FALSE),0)=0,0,1)</f>
        <v>0</v>
      </c>
      <c r="AB266" s="450">
        <f>IF(IFERROR(HLOOKUP($F266,$F23:$FS23,1,FALSE),0)=0,0,1)</f>
        <v>0</v>
      </c>
      <c r="AC266" s="450">
        <f>IF(IFERROR(HLOOKUP($F266,$F24:$FS24,1,FALSE),0)=0,0,1)</f>
        <v>0</v>
      </c>
      <c r="AD266" s="450">
        <f>IF(IFERROR(HLOOKUP($F266,$F25:$FS25,1,FALSE),0)=0,0,1)</f>
        <v>0</v>
      </c>
      <c r="AE266" s="450">
        <f>IF(IFERROR(HLOOKUP($F266,$F26:$FS26,1,FALSE),0)=0,0,1)</f>
        <v>0</v>
      </c>
      <c r="AF266" s="450">
        <f>IF(IFERROR(HLOOKUP($F266,$F27:$FS27,1,FALSE),0)=0,0,1)</f>
        <v>0</v>
      </c>
      <c r="AG266" s="450">
        <f>IF(IFERROR(HLOOKUP($F266,$F28:$FS28,1,FALSE),0)=0,0,1)</f>
        <v>0</v>
      </c>
      <c r="AH266" s="450">
        <f>IF(IFERROR(HLOOKUP($F266,$F29:$FS29,1,FALSE),0)=0,0,1)</f>
        <v>0</v>
      </c>
      <c r="AI266" s="450">
        <f>IF(IFERROR(HLOOKUP($F266,$F30:$FS30,1,FALSE),0)=0,0,1)</f>
        <v>0</v>
      </c>
      <c r="AJ266" s="450">
        <f>IF(IFERROR(HLOOKUP($F266,$F31:$FS31,1,FALSE),0)=0,0,1)</f>
        <v>0</v>
      </c>
      <c r="AK266" s="450">
        <f>IF(IFERROR(HLOOKUP($F266,$F32:$FS32,1,FALSE),0)=0,0,1)</f>
        <v>0</v>
      </c>
      <c r="AL266" s="450">
        <f>IF(IFERROR(HLOOKUP($F266,$F33:$FS33,1,FALSE),0)=0,0,1)</f>
        <v>0</v>
      </c>
      <c r="AM266" s="450">
        <f>IF(IFERROR(HLOOKUP($F266,$F34:$FS34,1,FALSE),0)=0,0,1)</f>
        <v>0</v>
      </c>
      <c r="AN266" s="450">
        <f>IF(IFERROR(HLOOKUP($F266,$F35:$FS35,1,FALSE),0)=0,0,1)</f>
        <v>0</v>
      </c>
      <c r="AO266" s="450">
        <f>IF(IFERROR(HLOOKUP($F266,$F36:$FS36,1,FALSE),0)=0,0,1)</f>
        <v>0</v>
      </c>
      <c r="AP266" s="450">
        <f>IF(IFERROR(HLOOKUP($F266,$F37:$FS37,1,FALSE),0)=0,0,1)</f>
        <v>0</v>
      </c>
      <c r="AQ266" s="450">
        <f>IF(IFERROR(HLOOKUP($F266,$F38:$FS38,1,FALSE),0)=0,0,1)</f>
        <v>0</v>
      </c>
      <c r="AR266" s="450">
        <f>IF(IFERROR(HLOOKUP($F266,$F39:$FS39,1,FALSE),0)=0,0,1)</f>
        <v>0</v>
      </c>
      <c r="AS266" s="450">
        <f>IF(IFERROR(HLOOKUP($F266,$F40:$FS40,1,FALSE),0)=0,0,1)</f>
        <v>0</v>
      </c>
      <c r="AT266" s="450">
        <f>IF(IFERROR(HLOOKUP($F266,$F41:$FS41,1,FALSE),0)=0,0,1)</f>
        <v>0</v>
      </c>
      <c r="AU266" s="450">
        <f>IF(IFERROR(HLOOKUP($F266,$F42:$FS42,1,FALSE),0)=0,0,1)</f>
        <v>0</v>
      </c>
      <c r="AV266" s="450">
        <f>IF(IFERROR(HLOOKUP($F266,$F43:$FS43,1,FALSE),0)=0,0,1)</f>
        <v>0</v>
      </c>
      <c r="AW266" s="450">
        <f>IF(IFERROR(HLOOKUP($F266,$F44:$FS44,1,FALSE),0)=0,0,1)</f>
        <v>0</v>
      </c>
      <c r="AX266" s="450">
        <f>IF(IFERROR(HLOOKUP($F266,$F45:$FS45,1,FALSE),0)=0,0,1)</f>
        <v>0</v>
      </c>
      <c r="AY266" s="450">
        <f>IF(IFERROR(HLOOKUP($F266,$F46:$FS46,1,FALSE),0)=0,0,1)</f>
        <v>0</v>
      </c>
      <c r="AZ266" s="450">
        <f>IF(IFERROR(HLOOKUP($F266,$F47:$FS47,1,FALSE),0)=0,0,1)</f>
        <v>0</v>
      </c>
      <c r="BA266" s="450">
        <f>IF(IFERROR(HLOOKUP($F266,$F48:$FS48,1,FALSE),0)=0,0,1)</f>
        <v>0</v>
      </c>
      <c r="BB266" s="450">
        <f>IF(IFERROR(HLOOKUP($F266,$F49:$FS49,1,FALSE),0)=0,0,1)</f>
        <v>0</v>
      </c>
      <c r="BC266" s="450">
        <f>IF(IFERROR(HLOOKUP($F266,$F50:$FS50,1,FALSE),0)=0,0,1)</f>
        <v>0</v>
      </c>
      <c r="BD266" s="450">
        <f>IF(IFERROR(HLOOKUP($F266,$F51:$FS51,1,FALSE),0)=0,0,1)</f>
        <v>0</v>
      </c>
      <c r="BE266" s="450">
        <f>IF(IFERROR(HLOOKUP($F266,$F52:$FS52,1,FALSE),0)=0,0,1)</f>
        <v>0</v>
      </c>
      <c r="BF266" s="450">
        <f>IF(IFERROR(HLOOKUP($F266,$F53:$FS53,1,FALSE),0)=0,0,1)</f>
        <v>0</v>
      </c>
      <c r="BG266" s="450">
        <f>IF(IFERROR(HLOOKUP($F266,$F54:$FS54,1,FALSE),0)=0,0,1)</f>
        <v>0</v>
      </c>
      <c r="BH266" s="450">
        <f>IF(IFERROR(HLOOKUP($F266,$F55:$FS55,1,FALSE),0)=0,0,1)</f>
        <v>0</v>
      </c>
      <c r="BI266" s="450">
        <f>IF(IFERROR(HLOOKUP($F266,$F56:$FS56,1,FALSE),0)=0,0,1)</f>
        <v>0</v>
      </c>
      <c r="BJ266" s="450">
        <f>IF(IFERROR(HLOOKUP($F266,$F57:$FS57,1,FALSE),0)=0,0,1)</f>
        <v>0</v>
      </c>
      <c r="BK266" s="450">
        <f>IF(IFERROR(HLOOKUP($F266,$F58:$FS58,1,FALSE),0)=0,0,1)</f>
        <v>0</v>
      </c>
    </row>
    <row r="267" spans="1:63" ht="13">
      <c r="A267" s="609" t="s">
        <v>818</v>
      </c>
      <c r="B267" s="619" t="s">
        <v>670</v>
      </c>
      <c r="C267">
        <f t="shared" si="2"/>
        <v>3</v>
      </c>
      <c r="E267" s="609" t="s">
        <v>818</v>
      </c>
      <c r="F267" s="619" t="s">
        <v>670</v>
      </c>
      <c r="G267" s="450">
        <f>IF(IFERROR(HLOOKUP($F267,$F2:$FS2,1,FALSE),0)=0,0,1)</f>
        <v>0</v>
      </c>
      <c r="H267" s="450">
        <f>IF(IFERROR(HLOOKUP($F267,$F3:$FS3,1,FALSE),0)=0,0,1)</f>
        <v>1</v>
      </c>
      <c r="I267" s="450">
        <f>IF(IFERROR(HLOOKUP($F267,$F4:$FS4,1,FALSE),0)=0,0,1)</f>
        <v>1</v>
      </c>
      <c r="J267" s="450">
        <f>IF(IFERROR(HLOOKUP($F267,$F5:$FS5,1,FALSE),0)=0,0,1)</f>
        <v>0</v>
      </c>
      <c r="K267" s="450">
        <f>IF(IFERROR(HLOOKUP($F267,$F6:$FS6,1,FALSE),0)=0,0,1)</f>
        <v>0</v>
      </c>
      <c r="L267" s="450">
        <f>IF(IFERROR(HLOOKUP($F267,$F7:$FS7,1,FALSE),0)=0,0,1)</f>
        <v>0</v>
      </c>
      <c r="M267" s="450">
        <f>IF(IFERROR(HLOOKUP($F267,$F8:$FS8,1,FALSE),0)=0,0,1)</f>
        <v>0</v>
      </c>
      <c r="N267" s="450">
        <f>IF(IFERROR(HLOOKUP($F267,$F9:$FS9,1,FALSE),0)=0,0,1)</f>
        <v>0</v>
      </c>
      <c r="O267" s="450">
        <f>IF(IFERROR(HLOOKUP($F267,$F10:$FS10,1,FALSE),0)=0,0,1)</f>
        <v>0</v>
      </c>
      <c r="P267" s="450">
        <f>IF(IFERROR(HLOOKUP($F267,$F11:$FS11,1,FALSE),0)=0,0,1)</f>
        <v>0</v>
      </c>
      <c r="Q267" s="450">
        <f>IF(IFERROR(HLOOKUP($F267,$F12:$FS12,1,FALSE),0)=0,0,1)</f>
        <v>0</v>
      </c>
      <c r="R267" s="450">
        <f>IF(IFERROR(HLOOKUP($F267,$F13:$FS13,1,FALSE),0)=0,0,1)</f>
        <v>0</v>
      </c>
      <c r="S267" s="450">
        <f>IF(IFERROR(HLOOKUP($F267,$F14:$FS14,1,FALSE),0)=0,0,1)</f>
        <v>0</v>
      </c>
      <c r="T267" s="450">
        <f>IF(IFERROR(HLOOKUP($F267,$F15:$FS15,1,FALSE),0)=0,0,1)</f>
        <v>0</v>
      </c>
      <c r="U267" s="450">
        <f>IF(IFERROR(HLOOKUP($F267,$F16:$FS16,1,FALSE),0)=0,0,1)</f>
        <v>0</v>
      </c>
      <c r="V267" s="450">
        <f>IF(IFERROR(HLOOKUP($F267,$F17:$FS17,1,FALSE),0)=0,0,1)</f>
        <v>0</v>
      </c>
      <c r="W267" s="450">
        <f>IF(IFERROR(HLOOKUP($F267,$F18:$FS18,1,FALSE),0)=0,0,1)</f>
        <v>0</v>
      </c>
      <c r="X267" s="450">
        <f>IF(IFERROR(HLOOKUP($F267,$F19:$FS19,1,FALSE),0)=0,0,1)</f>
        <v>0</v>
      </c>
      <c r="Y267" s="450">
        <f>IF(IFERROR(HLOOKUP($F267,$F20:$FS20,1,FALSE),0)=0,0,1)</f>
        <v>0</v>
      </c>
      <c r="Z267" s="450">
        <f>IF(IFERROR(HLOOKUP($F267,$F21:$FS21,1,FALSE),0)=0,0,1)</f>
        <v>0</v>
      </c>
      <c r="AA267" s="450">
        <f>IF(IFERROR(HLOOKUP($F267,$F22:$FS22,1,FALSE),0)=0,0,1)</f>
        <v>0</v>
      </c>
      <c r="AB267" s="450">
        <f>IF(IFERROR(HLOOKUP($F267,$F23:$FS23,1,FALSE),0)=0,0,1)</f>
        <v>0</v>
      </c>
      <c r="AC267" s="450">
        <f>IF(IFERROR(HLOOKUP($F267,$F24:$FS24,1,FALSE),0)=0,0,1)</f>
        <v>0</v>
      </c>
      <c r="AD267" s="450">
        <f>IF(IFERROR(HLOOKUP($F267,$F25:$FS25,1,FALSE),0)=0,0,1)</f>
        <v>0</v>
      </c>
      <c r="AE267" s="450">
        <f>IF(IFERROR(HLOOKUP($F267,$F26:$FS26,1,FALSE),0)=0,0,1)</f>
        <v>0</v>
      </c>
      <c r="AF267" s="450">
        <f>IF(IFERROR(HLOOKUP($F267,$F27:$FS27,1,FALSE),0)=0,0,1)</f>
        <v>0</v>
      </c>
      <c r="AG267" s="450">
        <f>IF(IFERROR(HLOOKUP($F267,$F28:$FS28,1,FALSE),0)=0,0,1)</f>
        <v>0</v>
      </c>
      <c r="AH267" s="450">
        <f>IF(IFERROR(HLOOKUP($F267,$F29:$FS29,1,FALSE),0)=0,0,1)</f>
        <v>0</v>
      </c>
      <c r="AI267" s="450">
        <f>IF(IFERROR(HLOOKUP($F267,$F30:$FS30,1,FALSE),0)=0,0,1)</f>
        <v>0</v>
      </c>
      <c r="AJ267" s="450">
        <f>IF(IFERROR(HLOOKUP($F267,$F31:$FS31,1,FALSE),0)=0,0,1)</f>
        <v>0</v>
      </c>
      <c r="AK267" s="450">
        <f>IF(IFERROR(HLOOKUP($F267,$F32:$FS32,1,FALSE),0)=0,0,1)</f>
        <v>0</v>
      </c>
      <c r="AL267" s="450">
        <f>IF(IFERROR(HLOOKUP($F267,$F33:$FS33,1,FALSE),0)=0,0,1)</f>
        <v>0</v>
      </c>
      <c r="AM267" s="450">
        <f>IF(IFERROR(HLOOKUP($F267,$F34:$FS34,1,FALSE),0)=0,0,1)</f>
        <v>0</v>
      </c>
      <c r="AN267" s="450">
        <f>IF(IFERROR(HLOOKUP($F267,$F35:$FS35,1,FALSE),0)=0,0,1)</f>
        <v>0</v>
      </c>
      <c r="AO267" s="450">
        <f>IF(IFERROR(HLOOKUP($F267,$F36:$FS36,1,FALSE),0)=0,0,1)</f>
        <v>0</v>
      </c>
      <c r="AP267" s="450">
        <f>IF(IFERROR(HLOOKUP($F267,$F37:$FS37,1,FALSE),0)=0,0,1)</f>
        <v>0</v>
      </c>
      <c r="AQ267" s="450">
        <f>IF(IFERROR(HLOOKUP($F267,$F38:$FS38,1,FALSE),0)=0,0,1)</f>
        <v>0</v>
      </c>
      <c r="AR267" s="450">
        <f>IF(IFERROR(HLOOKUP($F267,$F39:$FS39,1,FALSE),0)=0,0,1)</f>
        <v>0</v>
      </c>
      <c r="AS267" s="450">
        <f>IF(IFERROR(HLOOKUP($F267,$F40:$FS40,1,FALSE),0)=0,0,1)</f>
        <v>0</v>
      </c>
      <c r="AT267" s="450">
        <f>IF(IFERROR(HLOOKUP($F267,$F41:$FS41,1,FALSE),0)=0,0,1)</f>
        <v>0</v>
      </c>
      <c r="AU267" s="450">
        <f>IF(IFERROR(HLOOKUP($F267,$F42:$FS42,1,FALSE),0)=0,0,1)</f>
        <v>0</v>
      </c>
      <c r="AV267" s="450">
        <f>IF(IFERROR(HLOOKUP($F267,$F43:$FS43,1,FALSE),0)=0,0,1)</f>
        <v>0</v>
      </c>
      <c r="AW267" s="450">
        <f>IF(IFERROR(HLOOKUP($F267,$F44:$FS44,1,FALSE),0)=0,0,1)</f>
        <v>0</v>
      </c>
      <c r="AX267" s="450">
        <f>IF(IFERROR(HLOOKUP($F267,$F45:$FS45,1,FALSE),0)=0,0,1)</f>
        <v>0</v>
      </c>
      <c r="AY267" s="450">
        <f>IF(IFERROR(HLOOKUP($F267,$F46:$FS46,1,FALSE),0)=0,0,1)</f>
        <v>0</v>
      </c>
      <c r="AZ267" s="450">
        <f>IF(IFERROR(HLOOKUP($F267,$F47:$FS47,1,FALSE),0)=0,0,1)</f>
        <v>1</v>
      </c>
      <c r="BA267" s="450">
        <f>IF(IFERROR(HLOOKUP($F267,$F48:$FS48,1,FALSE),0)=0,0,1)</f>
        <v>0</v>
      </c>
      <c r="BB267" s="450">
        <f>IF(IFERROR(HLOOKUP($F267,$F49:$FS49,1,FALSE),0)=0,0,1)</f>
        <v>0</v>
      </c>
      <c r="BC267" s="450">
        <f>IF(IFERROR(HLOOKUP($F267,$F50:$FS50,1,FALSE),0)=0,0,1)</f>
        <v>0</v>
      </c>
      <c r="BD267" s="450">
        <f>IF(IFERROR(HLOOKUP($F267,$F51:$FS51,1,FALSE),0)=0,0,1)</f>
        <v>0</v>
      </c>
      <c r="BE267" s="450">
        <f>IF(IFERROR(HLOOKUP($F267,$F52:$FS52,1,FALSE),0)=0,0,1)</f>
        <v>0</v>
      </c>
      <c r="BF267" s="450">
        <f>IF(IFERROR(HLOOKUP($F267,$F53:$FS53,1,FALSE),0)=0,0,1)</f>
        <v>0</v>
      </c>
      <c r="BG267" s="450">
        <f>IF(IFERROR(HLOOKUP($F267,$F54:$FS54,1,FALSE),0)=0,0,1)</f>
        <v>0</v>
      </c>
      <c r="BH267" s="450">
        <f>IF(IFERROR(HLOOKUP($F267,$F55:$FS55,1,FALSE),0)=0,0,1)</f>
        <v>0</v>
      </c>
      <c r="BI267" s="450">
        <f>IF(IFERROR(HLOOKUP($F267,$F56:$FS56,1,FALSE),0)=0,0,1)</f>
        <v>0</v>
      </c>
      <c r="BJ267" s="450">
        <f>IF(IFERROR(HLOOKUP($F267,$F57:$FS57,1,FALSE),0)=0,0,1)</f>
        <v>0</v>
      </c>
      <c r="BK267" s="450">
        <f>IF(IFERROR(HLOOKUP($F267,$F58:$FS58,1,FALSE),0)=0,0,1)</f>
        <v>0</v>
      </c>
    </row>
    <row r="268" spans="1:63" ht="13">
      <c r="A268" s="609" t="s">
        <v>818</v>
      </c>
      <c r="B268" s="619" t="s">
        <v>671</v>
      </c>
      <c r="C268">
        <f t="shared" si="2"/>
        <v>2</v>
      </c>
      <c r="E268" s="609" t="s">
        <v>818</v>
      </c>
      <c r="F268" s="619" t="s">
        <v>671</v>
      </c>
      <c r="G268" s="450">
        <f>IF(IFERROR(HLOOKUP($F268,$F2:$FS2,1,FALSE),0)=0,0,1)</f>
        <v>0</v>
      </c>
      <c r="H268" s="450">
        <f>IF(IFERROR(HLOOKUP($F268,$F3:$FS3,1,FALSE),0)=0,0,1)</f>
        <v>1</v>
      </c>
      <c r="I268" s="450">
        <f>IF(IFERROR(HLOOKUP($F268,$F4:$FS4,1,FALSE),0)=0,0,1)</f>
        <v>1</v>
      </c>
      <c r="J268" s="450">
        <f>IF(IFERROR(HLOOKUP($F268,$F5:$FS5,1,FALSE),0)=0,0,1)</f>
        <v>0</v>
      </c>
      <c r="K268" s="450">
        <f>IF(IFERROR(HLOOKUP($F268,$F6:$FS6,1,FALSE),0)=0,0,1)</f>
        <v>0</v>
      </c>
      <c r="L268" s="450">
        <f>IF(IFERROR(HLOOKUP($F268,$F7:$FS7,1,FALSE),0)=0,0,1)</f>
        <v>0</v>
      </c>
      <c r="M268" s="450">
        <f>IF(IFERROR(HLOOKUP($F268,$F8:$FS8,1,FALSE),0)=0,0,1)</f>
        <v>0</v>
      </c>
      <c r="N268" s="450">
        <f>IF(IFERROR(HLOOKUP($F268,$F9:$FS9,1,FALSE),0)=0,0,1)</f>
        <v>0</v>
      </c>
      <c r="O268" s="450">
        <f>IF(IFERROR(HLOOKUP($F268,$F10:$FS10,1,FALSE),0)=0,0,1)</f>
        <v>0</v>
      </c>
      <c r="P268" s="450">
        <f>IF(IFERROR(HLOOKUP($F268,$F11:$FS11,1,FALSE),0)=0,0,1)</f>
        <v>0</v>
      </c>
      <c r="Q268" s="450">
        <f>IF(IFERROR(HLOOKUP($F268,$F12:$FS12,1,FALSE),0)=0,0,1)</f>
        <v>0</v>
      </c>
      <c r="R268" s="450">
        <f>IF(IFERROR(HLOOKUP($F268,$F13:$FS13,1,FALSE),0)=0,0,1)</f>
        <v>0</v>
      </c>
      <c r="S268" s="450">
        <f>IF(IFERROR(HLOOKUP($F268,$F14:$FS14,1,FALSE),0)=0,0,1)</f>
        <v>0</v>
      </c>
      <c r="T268" s="450">
        <f>IF(IFERROR(HLOOKUP($F268,$F15:$FS15,1,FALSE),0)=0,0,1)</f>
        <v>0</v>
      </c>
      <c r="U268" s="450">
        <f>IF(IFERROR(HLOOKUP($F268,$F16:$FS16,1,FALSE),0)=0,0,1)</f>
        <v>0</v>
      </c>
      <c r="V268" s="450">
        <f>IF(IFERROR(HLOOKUP($F268,$F17:$FS17,1,FALSE),0)=0,0,1)</f>
        <v>0</v>
      </c>
      <c r="W268" s="450">
        <f>IF(IFERROR(HLOOKUP($F268,$F18:$FS18,1,FALSE),0)=0,0,1)</f>
        <v>0</v>
      </c>
      <c r="X268" s="450">
        <f>IF(IFERROR(HLOOKUP($F268,$F19:$FS19,1,FALSE),0)=0,0,1)</f>
        <v>0</v>
      </c>
      <c r="Y268" s="450">
        <f>IF(IFERROR(HLOOKUP($F268,$F20:$FS20,1,FALSE),0)=0,0,1)</f>
        <v>0</v>
      </c>
      <c r="Z268" s="450">
        <f>IF(IFERROR(HLOOKUP($F268,$F21:$FS21,1,FALSE),0)=0,0,1)</f>
        <v>0</v>
      </c>
      <c r="AA268" s="450">
        <f>IF(IFERROR(HLOOKUP($F268,$F22:$FS22,1,FALSE),0)=0,0,1)</f>
        <v>0</v>
      </c>
      <c r="AB268" s="450">
        <f>IF(IFERROR(HLOOKUP($F268,$F23:$FS23,1,FALSE),0)=0,0,1)</f>
        <v>0</v>
      </c>
      <c r="AC268" s="450">
        <f>IF(IFERROR(HLOOKUP($F268,$F24:$FS24,1,FALSE),0)=0,0,1)</f>
        <v>0</v>
      </c>
      <c r="AD268" s="450">
        <f>IF(IFERROR(HLOOKUP($F268,$F25:$FS25,1,FALSE),0)=0,0,1)</f>
        <v>0</v>
      </c>
      <c r="AE268" s="450">
        <f>IF(IFERROR(HLOOKUP($F268,$F26:$FS26,1,FALSE),0)=0,0,1)</f>
        <v>0</v>
      </c>
      <c r="AF268" s="450">
        <f>IF(IFERROR(HLOOKUP($F268,$F27:$FS27,1,FALSE),0)=0,0,1)</f>
        <v>0</v>
      </c>
      <c r="AG268" s="450">
        <f>IF(IFERROR(HLOOKUP($F268,$F28:$FS28,1,FALSE),0)=0,0,1)</f>
        <v>0</v>
      </c>
      <c r="AH268" s="450">
        <f>IF(IFERROR(HLOOKUP($F268,$F29:$FS29,1,FALSE),0)=0,0,1)</f>
        <v>0</v>
      </c>
      <c r="AI268" s="450">
        <f>IF(IFERROR(HLOOKUP($F268,$F30:$FS30,1,FALSE),0)=0,0,1)</f>
        <v>0</v>
      </c>
      <c r="AJ268" s="450">
        <f>IF(IFERROR(HLOOKUP($F268,$F31:$FS31,1,FALSE),0)=0,0,1)</f>
        <v>0</v>
      </c>
      <c r="AK268" s="450">
        <f>IF(IFERROR(HLOOKUP($F268,$F32:$FS32,1,FALSE),0)=0,0,1)</f>
        <v>0</v>
      </c>
      <c r="AL268" s="450">
        <f>IF(IFERROR(HLOOKUP($F268,$F33:$FS33,1,FALSE),0)=0,0,1)</f>
        <v>0</v>
      </c>
      <c r="AM268" s="450">
        <f>IF(IFERROR(HLOOKUP($F268,$F34:$FS34,1,FALSE),0)=0,0,1)</f>
        <v>0</v>
      </c>
      <c r="AN268" s="450">
        <f>IF(IFERROR(HLOOKUP($F268,$F35:$FS35,1,FALSE),0)=0,0,1)</f>
        <v>0</v>
      </c>
      <c r="AO268" s="450">
        <f>IF(IFERROR(HLOOKUP($F268,$F36:$FS36,1,FALSE),0)=0,0,1)</f>
        <v>0</v>
      </c>
      <c r="AP268" s="450">
        <f>IF(IFERROR(HLOOKUP($F268,$F37:$FS37,1,FALSE),0)=0,0,1)</f>
        <v>0</v>
      </c>
      <c r="AQ268" s="450">
        <f>IF(IFERROR(HLOOKUP($F268,$F38:$FS38,1,FALSE),0)=0,0,1)</f>
        <v>0</v>
      </c>
      <c r="AR268" s="450">
        <f>IF(IFERROR(HLOOKUP($F268,$F39:$FS39,1,FALSE),0)=0,0,1)</f>
        <v>0</v>
      </c>
      <c r="AS268" s="450">
        <f>IF(IFERROR(HLOOKUP($F268,$F40:$FS40,1,FALSE),0)=0,0,1)</f>
        <v>0</v>
      </c>
      <c r="AT268" s="450">
        <f>IF(IFERROR(HLOOKUP($F268,$F41:$FS41,1,FALSE),0)=0,0,1)</f>
        <v>0</v>
      </c>
      <c r="AU268" s="450">
        <f>IF(IFERROR(HLOOKUP($F268,$F42:$FS42,1,FALSE),0)=0,0,1)</f>
        <v>0</v>
      </c>
      <c r="AV268" s="450">
        <f>IF(IFERROR(HLOOKUP($F268,$F43:$FS43,1,FALSE),0)=0,0,1)</f>
        <v>0</v>
      </c>
      <c r="AW268" s="450">
        <f>IF(IFERROR(HLOOKUP($F268,$F44:$FS44,1,FALSE),0)=0,0,1)</f>
        <v>0</v>
      </c>
      <c r="AX268" s="450">
        <f>IF(IFERROR(HLOOKUP($F268,$F45:$FS45,1,FALSE),0)=0,0,1)</f>
        <v>0</v>
      </c>
      <c r="AY268" s="450">
        <f>IF(IFERROR(HLOOKUP($F268,$F46:$FS46,1,FALSE),0)=0,0,1)</f>
        <v>0</v>
      </c>
      <c r="AZ268" s="450">
        <f>IF(IFERROR(HLOOKUP($F268,$F47:$FS47,1,FALSE),0)=0,0,1)</f>
        <v>0</v>
      </c>
      <c r="BA268" s="450">
        <f>IF(IFERROR(HLOOKUP($F268,$F48:$FS48,1,FALSE),0)=0,0,1)</f>
        <v>0</v>
      </c>
      <c r="BB268" s="450">
        <f>IF(IFERROR(HLOOKUP($F268,$F49:$FS49,1,FALSE),0)=0,0,1)</f>
        <v>0</v>
      </c>
      <c r="BC268" s="450">
        <f>IF(IFERROR(HLOOKUP($F268,$F50:$FS50,1,FALSE),0)=0,0,1)</f>
        <v>0</v>
      </c>
      <c r="BD268" s="450">
        <f>IF(IFERROR(HLOOKUP($F268,$F51:$FS51,1,FALSE),0)=0,0,1)</f>
        <v>0</v>
      </c>
      <c r="BE268" s="450">
        <f>IF(IFERROR(HLOOKUP($F268,$F52:$FS52,1,FALSE),0)=0,0,1)</f>
        <v>0</v>
      </c>
      <c r="BF268" s="450">
        <f>IF(IFERROR(HLOOKUP($F268,$F53:$FS53,1,FALSE),0)=0,0,1)</f>
        <v>0</v>
      </c>
      <c r="BG268" s="450">
        <f>IF(IFERROR(HLOOKUP($F268,$F54:$FS54,1,FALSE),0)=0,0,1)</f>
        <v>0</v>
      </c>
      <c r="BH268" s="450">
        <f>IF(IFERROR(HLOOKUP($F268,$F55:$FS55,1,FALSE),0)=0,0,1)</f>
        <v>0</v>
      </c>
      <c r="BI268" s="450">
        <f>IF(IFERROR(HLOOKUP($F268,$F56:$FS56,1,FALSE),0)=0,0,1)</f>
        <v>0</v>
      </c>
      <c r="BJ268" s="450">
        <f>IF(IFERROR(HLOOKUP($F268,$F57:$FS57,1,FALSE),0)=0,0,1)</f>
        <v>0</v>
      </c>
      <c r="BK268" s="450">
        <f>IF(IFERROR(HLOOKUP($F268,$F58:$FS58,1,FALSE),0)=0,0,1)</f>
        <v>0</v>
      </c>
    </row>
    <row r="269" spans="1:63" ht="13">
      <c r="A269" s="609" t="s">
        <v>818</v>
      </c>
      <c r="B269" s="619" t="s">
        <v>672</v>
      </c>
      <c r="C269">
        <f t="shared" si="2"/>
        <v>2</v>
      </c>
      <c r="E269" s="609" t="s">
        <v>818</v>
      </c>
      <c r="F269" s="619" t="s">
        <v>672</v>
      </c>
      <c r="G269" s="450">
        <f>IF(IFERROR(HLOOKUP($F269,$F2:$FS2,1,FALSE),0)=0,0,1)</f>
        <v>0</v>
      </c>
      <c r="H269" s="450">
        <f>IF(IFERROR(HLOOKUP($F269,$F3:$FS3,1,FALSE),0)=0,0,1)</f>
        <v>1</v>
      </c>
      <c r="I269" s="450">
        <f>IF(IFERROR(HLOOKUP($F269,$F4:$FS4,1,FALSE),0)=0,0,1)</f>
        <v>1</v>
      </c>
      <c r="J269" s="450">
        <f>IF(IFERROR(HLOOKUP($F269,$F5:$FS5,1,FALSE),0)=0,0,1)</f>
        <v>0</v>
      </c>
      <c r="K269" s="450">
        <f>IF(IFERROR(HLOOKUP($F269,$F6:$FS6,1,FALSE),0)=0,0,1)</f>
        <v>0</v>
      </c>
      <c r="L269" s="450">
        <f>IF(IFERROR(HLOOKUP($F269,$F7:$FS7,1,FALSE),0)=0,0,1)</f>
        <v>0</v>
      </c>
      <c r="M269" s="450">
        <f>IF(IFERROR(HLOOKUP($F269,$F8:$FS8,1,FALSE),0)=0,0,1)</f>
        <v>0</v>
      </c>
      <c r="N269" s="450">
        <f>IF(IFERROR(HLOOKUP($F269,$F9:$FS9,1,FALSE),0)=0,0,1)</f>
        <v>0</v>
      </c>
      <c r="O269" s="450">
        <f>IF(IFERROR(HLOOKUP($F269,$F10:$FS10,1,FALSE),0)=0,0,1)</f>
        <v>0</v>
      </c>
      <c r="P269" s="450">
        <f>IF(IFERROR(HLOOKUP($F269,$F11:$FS11,1,FALSE),0)=0,0,1)</f>
        <v>0</v>
      </c>
      <c r="Q269" s="450">
        <f>IF(IFERROR(HLOOKUP($F269,$F12:$FS12,1,FALSE),0)=0,0,1)</f>
        <v>0</v>
      </c>
      <c r="R269" s="450">
        <f>IF(IFERROR(HLOOKUP($F269,$F13:$FS13,1,FALSE),0)=0,0,1)</f>
        <v>0</v>
      </c>
      <c r="S269" s="450">
        <f>IF(IFERROR(HLOOKUP($F269,$F14:$FS14,1,FALSE),0)=0,0,1)</f>
        <v>0</v>
      </c>
      <c r="T269" s="450">
        <f>IF(IFERROR(HLOOKUP($F269,$F15:$FS15,1,FALSE),0)=0,0,1)</f>
        <v>0</v>
      </c>
      <c r="U269" s="450">
        <f>IF(IFERROR(HLOOKUP($F269,$F16:$FS16,1,FALSE),0)=0,0,1)</f>
        <v>0</v>
      </c>
      <c r="V269" s="450">
        <f>IF(IFERROR(HLOOKUP($F269,$F17:$FS17,1,FALSE),0)=0,0,1)</f>
        <v>0</v>
      </c>
      <c r="W269" s="450">
        <f>IF(IFERROR(HLOOKUP($F269,$F18:$FS18,1,FALSE),0)=0,0,1)</f>
        <v>0</v>
      </c>
      <c r="X269" s="450">
        <f>IF(IFERROR(HLOOKUP($F269,$F19:$FS19,1,FALSE),0)=0,0,1)</f>
        <v>0</v>
      </c>
      <c r="Y269" s="450">
        <f>IF(IFERROR(HLOOKUP($F269,$F20:$FS20,1,FALSE),0)=0,0,1)</f>
        <v>0</v>
      </c>
      <c r="Z269" s="450">
        <f>IF(IFERROR(HLOOKUP($F269,$F21:$FS21,1,FALSE),0)=0,0,1)</f>
        <v>0</v>
      </c>
      <c r="AA269" s="450">
        <f>IF(IFERROR(HLOOKUP($F269,$F22:$FS22,1,FALSE),0)=0,0,1)</f>
        <v>0</v>
      </c>
      <c r="AB269" s="450">
        <f>IF(IFERROR(HLOOKUP($F269,$F23:$FS23,1,FALSE),0)=0,0,1)</f>
        <v>0</v>
      </c>
      <c r="AC269" s="450">
        <f>IF(IFERROR(HLOOKUP($F269,$F24:$FS24,1,FALSE),0)=0,0,1)</f>
        <v>0</v>
      </c>
      <c r="AD269" s="450">
        <f>IF(IFERROR(HLOOKUP($F269,$F25:$FS25,1,FALSE),0)=0,0,1)</f>
        <v>0</v>
      </c>
      <c r="AE269" s="450">
        <f>IF(IFERROR(HLOOKUP($F269,$F26:$FS26,1,FALSE),0)=0,0,1)</f>
        <v>0</v>
      </c>
      <c r="AF269" s="450">
        <f>IF(IFERROR(HLOOKUP($F269,$F27:$FS27,1,FALSE),0)=0,0,1)</f>
        <v>0</v>
      </c>
      <c r="AG269" s="450">
        <f>IF(IFERROR(HLOOKUP($F269,$F28:$FS28,1,FALSE),0)=0,0,1)</f>
        <v>0</v>
      </c>
      <c r="AH269" s="450">
        <f>IF(IFERROR(HLOOKUP($F269,$F29:$FS29,1,FALSE),0)=0,0,1)</f>
        <v>0</v>
      </c>
      <c r="AI269" s="450">
        <f>IF(IFERROR(HLOOKUP($F269,$F30:$FS30,1,FALSE),0)=0,0,1)</f>
        <v>0</v>
      </c>
      <c r="AJ269" s="450">
        <f>IF(IFERROR(HLOOKUP($F269,$F31:$FS31,1,FALSE),0)=0,0,1)</f>
        <v>0</v>
      </c>
      <c r="AK269" s="450">
        <f>IF(IFERROR(HLOOKUP($F269,$F32:$FS32,1,FALSE),0)=0,0,1)</f>
        <v>0</v>
      </c>
      <c r="AL269" s="450">
        <f>IF(IFERROR(HLOOKUP($F269,$F33:$FS33,1,FALSE),0)=0,0,1)</f>
        <v>0</v>
      </c>
      <c r="AM269" s="450">
        <f>IF(IFERROR(HLOOKUP($F269,$F34:$FS34,1,FALSE),0)=0,0,1)</f>
        <v>0</v>
      </c>
      <c r="AN269" s="450">
        <f>IF(IFERROR(HLOOKUP($F269,$F35:$FS35,1,FALSE),0)=0,0,1)</f>
        <v>0</v>
      </c>
      <c r="AO269" s="450">
        <f>IF(IFERROR(HLOOKUP($F269,$F36:$FS36,1,FALSE),0)=0,0,1)</f>
        <v>0</v>
      </c>
      <c r="AP269" s="450">
        <f>IF(IFERROR(HLOOKUP($F269,$F37:$FS37,1,FALSE),0)=0,0,1)</f>
        <v>0</v>
      </c>
      <c r="AQ269" s="450">
        <f>IF(IFERROR(HLOOKUP($F269,$F38:$FS38,1,FALSE),0)=0,0,1)</f>
        <v>0</v>
      </c>
      <c r="AR269" s="450">
        <f>IF(IFERROR(HLOOKUP($F269,$F39:$FS39,1,FALSE),0)=0,0,1)</f>
        <v>0</v>
      </c>
      <c r="AS269" s="450">
        <f>IF(IFERROR(HLOOKUP($F269,$F40:$FS40,1,FALSE),0)=0,0,1)</f>
        <v>0</v>
      </c>
      <c r="AT269" s="450">
        <f>IF(IFERROR(HLOOKUP($F269,$F41:$FS41,1,FALSE),0)=0,0,1)</f>
        <v>0</v>
      </c>
      <c r="AU269" s="450">
        <f>IF(IFERROR(HLOOKUP($F269,$F42:$FS42,1,FALSE),0)=0,0,1)</f>
        <v>0</v>
      </c>
      <c r="AV269" s="450">
        <f>IF(IFERROR(HLOOKUP($F269,$F43:$FS43,1,FALSE),0)=0,0,1)</f>
        <v>0</v>
      </c>
      <c r="AW269" s="450">
        <f>IF(IFERROR(HLOOKUP($F269,$F44:$FS44,1,FALSE),0)=0,0,1)</f>
        <v>0</v>
      </c>
      <c r="AX269" s="450">
        <f>IF(IFERROR(HLOOKUP($F269,$F45:$FS45,1,FALSE),0)=0,0,1)</f>
        <v>0</v>
      </c>
      <c r="AY269" s="450">
        <f>IF(IFERROR(HLOOKUP($F269,$F46:$FS46,1,FALSE),0)=0,0,1)</f>
        <v>0</v>
      </c>
      <c r="AZ269" s="450">
        <f>IF(IFERROR(HLOOKUP($F269,$F47:$FS47,1,FALSE),0)=0,0,1)</f>
        <v>0</v>
      </c>
      <c r="BA269" s="450">
        <f>IF(IFERROR(HLOOKUP($F269,$F48:$FS48,1,FALSE),0)=0,0,1)</f>
        <v>0</v>
      </c>
      <c r="BB269" s="450">
        <f>IF(IFERROR(HLOOKUP($F269,$F49:$FS49,1,FALSE),0)=0,0,1)</f>
        <v>0</v>
      </c>
      <c r="BC269" s="450">
        <f>IF(IFERROR(HLOOKUP($F269,$F50:$FS50,1,FALSE),0)=0,0,1)</f>
        <v>0</v>
      </c>
      <c r="BD269" s="450">
        <f>IF(IFERROR(HLOOKUP($F269,$F51:$FS51,1,FALSE),0)=0,0,1)</f>
        <v>0</v>
      </c>
      <c r="BE269" s="450">
        <f>IF(IFERROR(HLOOKUP($F269,$F52:$FS52,1,FALSE),0)=0,0,1)</f>
        <v>0</v>
      </c>
      <c r="BF269" s="450">
        <f>IF(IFERROR(HLOOKUP($F269,$F53:$FS53,1,FALSE),0)=0,0,1)</f>
        <v>0</v>
      </c>
      <c r="BG269" s="450">
        <f>IF(IFERROR(HLOOKUP($F269,$F54:$FS54,1,FALSE),0)=0,0,1)</f>
        <v>0</v>
      </c>
      <c r="BH269" s="450">
        <f>IF(IFERROR(HLOOKUP($F269,$F55:$FS55,1,FALSE),0)=0,0,1)</f>
        <v>0</v>
      </c>
      <c r="BI269" s="450">
        <f>IF(IFERROR(HLOOKUP($F269,$F56:$FS56,1,FALSE),0)=0,0,1)</f>
        <v>0</v>
      </c>
      <c r="BJ269" s="450">
        <f>IF(IFERROR(HLOOKUP($F269,$F57:$FS57,1,FALSE),0)=0,0,1)</f>
        <v>0</v>
      </c>
      <c r="BK269" s="450">
        <f>IF(IFERROR(HLOOKUP($F269,$F58:$FS58,1,FALSE),0)=0,0,1)</f>
        <v>0</v>
      </c>
    </row>
    <row r="270" spans="1:63" ht="13">
      <c r="A270" s="609" t="s">
        <v>818</v>
      </c>
      <c r="B270" s="619" t="s">
        <v>673</v>
      </c>
      <c r="C270">
        <f t="shared" si="2"/>
        <v>2</v>
      </c>
      <c r="E270" s="609" t="s">
        <v>818</v>
      </c>
      <c r="F270" s="619" t="s">
        <v>673</v>
      </c>
      <c r="G270" s="450">
        <f>IF(IFERROR(HLOOKUP($F270,$F2:$FS2,1,FALSE),0)=0,0,1)</f>
        <v>0</v>
      </c>
      <c r="H270" s="450">
        <f>IF(IFERROR(HLOOKUP($F270,$F3:$FS3,1,FALSE),0)=0,0,1)</f>
        <v>1</v>
      </c>
      <c r="I270" s="450">
        <f>IF(IFERROR(HLOOKUP($F270,$F4:$FS4,1,FALSE),0)=0,0,1)</f>
        <v>1</v>
      </c>
      <c r="J270" s="450">
        <f>IF(IFERROR(HLOOKUP($F270,$F5:$FS5,1,FALSE),0)=0,0,1)</f>
        <v>0</v>
      </c>
      <c r="K270" s="450">
        <f>IF(IFERROR(HLOOKUP($F270,$F6:$FS6,1,FALSE),0)=0,0,1)</f>
        <v>0</v>
      </c>
      <c r="L270" s="450">
        <f>IF(IFERROR(HLOOKUP($F270,$F7:$FS7,1,FALSE),0)=0,0,1)</f>
        <v>0</v>
      </c>
      <c r="M270" s="450">
        <f>IF(IFERROR(HLOOKUP($F270,$F8:$FS8,1,FALSE),0)=0,0,1)</f>
        <v>0</v>
      </c>
      <c r="N270" s="450">
        <f>IF(IFERROR(HLOOKUP($F270,$F9:$FS9,1,FALSE),0)=0,0,1)</f>
        <v>0</v>
      </c>
      <c r="O270" s="450">
        <f>IF(IFERROR(HLOOKUP($F270,$F10:$FS10,1,FALSE),0)=0,0,1)</f>
        <v>0</v>
      </c>
      <c r="P270" s="450">
        <f>IF(IFERROR(HLOOKUP($F270,$F11:$FS11,1,FALSE),0)=0,0,1)</f>
        <v>0</v>
      </c>
      <c r="Q270" s="450">
        <f>IF(IFERROR(HLOOKUP($F270,$F12:$FS12,1,FALSE),0)=0,0,1)</f>
        <v>0</v>
      </c>
      <c r="R270" s="450">
        <f>IF(IFERROR(HLOOKUP($F270,$F13:$FS13,1,FALSE),0)=0,0,1)</f>
        <v>0</v>
      </c>
      <c r="S270" s="450">
        <f>IF(IFERROR(HLOOKUP($F270,$F14:$FS14,1,FALSE),0)=0,0,1)</f>
        <v>0</v>
      </c>
      <c r="T270" s="450">
        <f>IF(IFERROR(HLOOKUP($F270,$F15:$FS15,1,FALSE),0)=0,0,1)</f>
        <v>0</v>
      </c>
      <c r="U270" s="450">
        <f>IF(IFERROR(HLOOKUP($F270,$F16:$FS16,1,FALSE),0)=0,0,1)</f>
        <v>0</v>
      </c>
      <c r="V270" s="450">
        <f>IF(IFERROR(HLOOKUP($F270,$F17:$FS17,1,FALSE),0)=0,0,1)</f>
        <v>0</v>
      </c>
      <c r="W270" s="450">
        <f>IF(IFERROR(HLOOKUP($F270,$F18:$FS18,1,FALSE),0)=0,0,1)</f>
        <v>0</v>
      </c>
      <c r="X270" s="450">
        <f>IF(IFERROR(HLOOKUP($F270,$F19:$FS19,1,FALSE),0)=0,0,1)</f>
        <v>0</v>
      </c>
      <c r="Y270" s="450">
        <f>IF(IFERROR(HLOOKUP($F270,$F20:$FS20,1,FALSE),0)=0,0,1)</f>
        <v>0</v>
      </c>
      <c r="Z270" s="450">
        <f>IF(IFERROR(HLOOKUP($F270,$F21:$FS21,1,FALSE),0)=0,0,1)</f>
        <v>0</v>
      </c>
      <c r="AA270" s="450">
        <f>IF(IFERROR(HLOOKUP($F270,$F22:$FS22,1,FALSE),0)=0,0,1)</f>
        <v>0</v>
      </c>
      <c r="AB270" s="450">
        <f>IF(IFERROR(HLOOKUP($F270,$F23:$FS23,1,FALSE),0)=0,0,1)</f>
        <v>0</v>
      </c>
      <c r="AC270" s="450">
        <f>IF(IFERROR(HLOOKUP($F270,$F24:$FS24,1,FALSE),0)=0,0,1)</f>
        <v>0</v>
      </c>
      <c r="AD270" s="450">
        <f>IF(IFERROR(HLOOKUP($F270,$F25:$FS25,1,FALSE),0)=0,0,1)</f>
        <v>0</v>
      </c>
      <c r="AE270" s="450">
        <f>IF(IFERROR(HLOOKUP($F270,$F26:$FS26,1,FALSE),0)=0,0,1)</f>
        <v>0</v>
      </c>
      <c r="AF270" s="450">
        <f>IF(IFERROR(HLOOKUP($F270,$F27:$FS27,1,FALSE),0)=0,0,1)</f>
        <v>0</v>
      </c>
      <c r="AG270" s="450">
        <f>IF(IFERROR(HLOOKUP($F270,$F28:$FS28,1,FALSE),0)=0,0,1)</f>
        <v>0</v>
      </c>
      <c r="AH270" s="450">
        <f>IF(IFERROR(HLOOKUP($F270,$F29:$FS29,1,FALSE),0)=0,0,1)</f>
        <v>0</v>
      </c>
      <c r="AI270" s="450">
        <f>IF(IFERROR(HLOOKUP($F270,$F30:$FS30,1,FALSE),0)=0,0,1)</f>
        <v>0</v>
      </c>
      <c r="AJ270" s="450">
        <f>IF(IFERROR(HLOOKUP($F270,$F31:$FS31,1,FALSE),0)=0,0,1)</f>
        <v>0</v>
      </c>
      <c r="AK270" s="450">
        <f>IF(IFERROR(HLOOKUP($F270,$F32:$FS32,1,FALSE),0)=0,0,1)</f>
        <v>0</v>
      </c>
      <c r="AL270" s="450">
        <f>IF(IFERROR(HLOOKUP($F270,$F33:$FS33,1,FALSE),0)=0,0,1)</f>
        <v>0</v>
      </c>
      <c r="AM270" s="450">
        <f>IF(IFERROR(HLOOKUP($F270,$F34:$FS34,1,FALSE),0)=0,0,1)</f>
        <v>0</v>
      </c>
      <c r="AN270" s="450">
        <f>IF(IFERROR(HLOOKUP($F270,$F35:$FS35,1,FALSE),0)=0,0,1)</f>
        <v>0</v>
      </c>
      <c r="AO270" s="450">
        <f>IF(IFERROR(HLOOKUP($F270,$F36:$FS36,1,FALSE),0)=0,0,1)</f>
        <v>0</v>
      </c>
      <c r="AP270" s="450">
        <f>IF(IFERROR(HLOOKUP($F270,$F37:$FS37,1,FALSE),0)=0,0,1)</f>
        <v>0</v>
      </c>
      <c r="AQ270" s="450">
        <f>IF(IFERROR(HLOOKUP($F270,$F38:$FS38,1,FALSE),0)=0,0,1)</f>
        <v>0</v>
      </c>
      <c r="AR270" s="450">
        <f>IF(IFERROR(HLOOKUP($F270,$F39:$FS39,1,FALSE),0)=0,0,1)</f>
        <v>0</v>
      </c>
      <c r="AS270" s="450">
        <f>IF(IFERROR(HLOOKUP($F270,$F40:$FS40,1,FALSE),0)=0,0,1)</f>
        <v>0</v>
      </c>
      <c r="AT270" s="450">
        <f>IF(IFERROR(HLOOKUP($F270,$F41:$FS41,1,FALSE),0)=0,0,1)</f>
        <v>0</v>
      </c>
      <c r="AU270" s="450">
        <f>IF(IFERROR(HLOOKUP($F270,$F42:$FS42,1,FALSE),0)=0,0,1)</f>
        <v>0</v>
      </c>
      <c r="AV270" s="450">
        <f>IF(IFERROR(HLOOKUP($F270,$F43:$FS43,1,FALSE),0)=0,0,1)</f>
        <v>0</v>
      </c>
      <c r="AW270" s="450">
        <f>IF(IFERROR(HLOOKUP($F270,$F44:$FS44,1,FALSE),0)=0,0,1)</f>
        <v>0</v>
      </c>
      <c r="AX270" s="450">
        <f>IF(IFERROR(HLOOKUP($F270,$F45:$FS45,1,FALSE),0)=0,0,1)</f>
        <v>0</v>
      </c>
      <c r="AY270" s="450">
        <f>IF(IFERROR(HLOOKUP($F270,$F46:$FS46,1,FALSE),0)=0,0,1)</f>
        <v>0</v>
      </c>
      <c r="AZ270" s="450">
        <f>IF(IFERROR(HLOOKUP($F270,$F47:$FS47,1,FALSE),0)=0,0,1)</f>
        <v>0</v>
      </c>
      <c r="BA270" s="450">
        <f>IF(IFERROR(HLOOKUP($F270,$F48:$FS48,1,FALSE),0)=0,0,1)</f>
        <v>0</v>
      </c>
      <c r="BB270" s="450">
        <f>IF(IFERROR(HLOOKUP($F270,$F49:$FS49,1,FALSE),0)=0,0,1)</f>
        <v>0</v>
      </c>
      <c r="BC270" s="450">
        <f>IF(IFERROR(HLOOKUP($F270,$F50:$FS50,1,FALSE),0)=0,0,1)</f>
        <v>0</v>
      </c>
      <c r="BD270" s="450">
        <f>IF(IFERROR(HLOOKUP($F270,$F51:$FS51,1,FALSE),0)=0,0,1)</f>
        <v>0</v>
      </c>
      <c r="BE270" s="450">
        <f>IF(IFERROR(HLOOKUP($F270,$F52:$FS52,1,FALSE),0)=0,0,1)</f>
        <v>0</v>
      </c>
      <c r="BF270" s="450">
        <f>IF(IFERROR(HLOOKUP($F270,$F53:$FS53,1,FALSE),0)=0,0,1)</f>
        <v>0</v>
      </c>
      <c r="BG270" s="450">
        <f>IF(IFERROR(HLOOKUP($F270,$F54:$FS54,1,FALSE),0)=0,0,1)</f>
        <v>0</v>
      </c>
      <c r="BH270" s="450">
        <f>IF(IFERROR(HLOOKUP($F270,$F55:$FS55,1,FALSE),0)=0,0,1)</f>
        <v>0</v>
      </c>
      <c r="BI270" s="450">
        <f>IF(IFERROR(HLOOKUP($F270,$F56:$FS56,1,FALSE),0)=0,0,1)</f>
        <v>0</v>
      </c>
      <c r="BJ270" s="450">
        <f>IF(IFERROR(HLOOKUP($F270,$F57:$FS57,1,FALSE),0)=0,0,1)</f>
        <v>0</v>
      </c>
      <c r="BK270" s="450">
        <f>IF(IFERROR(HLOOKUP($F270,$F58:$FS58,1,FALSE),0)=0,0,1)</f>
        <v>0</v>
      </c>
    </row>
    <row r="271" spans="1:63" ht="13">
      <c r="A271" s="609" t="s">
        <v>818</v>
      </c>
      <c r="B271" s="619" t="s">
        <v>674</v>
      </c>
      <c r="C271">
        <f t="shared" si="2"/>
        <v>15</v>
      </c>
      <c r="E271" s="609" t="s">
        <v>818</v>
      </c>
      <c r="F271" s="619" t="s">
        <v>674</v>
      </c>
      <c r="G271" s="450">
        <f>IF(IFERROR(HLOOKUP($F271,$F2:$FS2,1,FALSE),0)=0,0,1)</f>
        <v>0</v>
      </c>
      <c r="H271" s="450">
        <f>IF(IFERROR(HLOOKUP($F271,$F3:$FS3,1,FALSE),0)=0,0,1)</f>
        <v>1</v>
      </c>
      <c r="I271" s="450">
        <f>IF(IFERROR(HLOOKUP($F271,$F4:$FS4,1,FALSE),0)=0,0,1)</f>
        <v>1</v>
      </c>
      <c r="J271" s="450">
        <f>IF(IFERROR(HLOOKUP($F271,$F5:$FS5,1,FALSE),0)=0,0,1)</f>
        <v>0</v>
      </c>
      <c r="K271" s="450">
        <f>IF(IFERROR(HLOOKUP($F271,$F6:$FS6,1,FALSE),0)=0,0,1)</f>
        <v>0</v>
      </c>
      <c r="L271" s="450">
        <f>IF(IFERROR(HLOOKUP($F271,$F7:$FS7,1,FALSE),0)=0,0,1)</f>
        <v>0</v>
      </c>
      <c r="M271" s="450">
        <f>IF(IFERROR(HLOOKUP($F271,$F8:$FS8,1,FALSE),0)=0,0,1)</f>
        <v>0</v>
      </c>
      <c r="N271" s="450">
        <f>IF(IFERROR(HLOOKUP($F271,$F9:$FS9,1,FALSE),0)=0,0,1)</f>
        <v>0</v>
      </c>
      <c r="O271" s="450">
        <f>IF(IFERROR(HLOOKUP($F271,$F10:$FS10,1,FALSE),0)=0,0,1)</f>
        <v>0</v>
      </c>
      <c r="P271" s="450">
        <f>IF(IFERROR(HLOOKUP($F271,$F11:$FS11,1,FALSE),0)=0,0,1)</f>
        <v>1</v>
      </c>
      <c r="Q271" s="450">
        <f>IF(IFERROR(HLOOKUP($F271,$F12:$FS12,1,FALSE),0)=0,0,1)</f>
        <v>1</v>
      </c>
      <c r="R271" s="450">
        <f>IF(IFERROR(HLOOKUP($F271,$F13:$FS13,1,FALSE),0)=0,0,1)</f>
        <v>1</v>
      </c>
      <c r="S271" s="450">
        <f>IF(IFERROR(HLOOKUP($F271,$F14:$FS14,1,FALSE),0)=0,0,1)</f>
        <v>1</v>
      </c>
      <c r="T271" s="450">
        <f>IF(IFERROR(HLOOKUP($F271,$F15:$FS15,1,FALSE),0)=0,0,1)</f>
        <v>1</v>
      </c>
      <c r="U271" s="450">
        <f>IF(IFERROR(HLOOKUP($F271,$F16:$FS16,1,FALSE),0)=0,0,1)</f>
        <v>1</v>
      </c>
      <c r="V271" s="450">
        <f>IF(IFERROR(HLOOKUP($F271,$F17:$FS17,1,FALSE),0)=0,0,1)</f>
        <v>1</v>
      </c>
      <c r="W271" s="450">
        <f>IF(IFERROR(HLOOKUP($F271,$F18:$FS18,1,FALSE),0)=0,0,1)</f>
        <v>0</v>
      </c>
      <c r="X271" s="450">
        <f>IF(IFERROR(HLOOKUP($F271,$F19:$FS19,1,FALSE),0)=0,0,1)</f>
        <v>1</v>
      </c>
      <c r="Y271" s="450">
        <f>IF(IFERROR(HLOOKUP($F271,$F20:$FS20,1,FALSE),0)=0,0,1)</f>
        <v>1</v>
      </c>
      <c r="Z271" s="450">
        <f>IF(IFERROR(HLOOKUP($F271,$F21:$FS21,1,FALSE),0)=0,0,1)</f>
        <v>1</v>
      </c>
      <c r="AA271" s="450">
        <f>IF(IFERROR(HLOOKUP($F271,$F22:$FS22,1,FALSE),0)=0,0,1)</f>
        <v>1</v>
      </c>
      <c r="AB271" s="450">
        <f>IF(IFERROR(HLOOKUP($F271,$F23:$FS23,1,FALSE),0)=0,0,1)</f>
        <v>0</v>
      </c>
      <c r="AC271" s="450">
        <f>IF(IFERROR(HLOOKUP($F271,$F24:$FS24,1,FALSE),0)=0,0,1)</f>
        <v>0</v>
      </c>
      <c r="AD271" s="450">
        <f>IF(IFERROR(HLOOKUP($F271,$F25:$FS25,1,FALSE),0)=0,0,1)</f>
        <v>1</v>
      </c>
      <c r="AE271" s="450">
        <f>IF(IFERROR(HLOOKUP($F271,$F26:$FS26,1,FALSE),0)=0,0,1)</f>
        <v>0</v>
      </c>
      <c r="AF271" s="450">
        <f>IF(IFERROR(HLOOKUP($F271,$F27:$FS27,1,FALSE),0)=0,0,1)</f>
        <v>0</v>
      </c>
      <c r="AG271" s="450">
        <f>IF(IFERROR(HLOOKUP($F271,$F28:$FS28,1,FALSE),0)=0,0,1)</f>
        <v>0</v>
      </c>
      <c r="AH271" s="450">
        <f>IF(IFERROR(HLOOKUP($F271,$F29:$FS29,1,FALSE),0)=0,0,1)</f>
        <v>0</v>
      </c>
      <c r="AI271" s="450">
        <f>IF(IFERROR(HLOOKUP($F271,$F30:$FS30,1,FALSE),0)=0,0,1)</f>
        <v>1</v>
      </c>
      <c r="AJ271" s="450">
        <f>IF(IFERROR(HLOOKUP($F271,$F31:$FS31,1,FALSE),0)=0,0,1)</f>
        <v>0</v>
      </c>
      <c r="AK271" s="450">
        <f>IF(IFERROR(HLOOKUP($F271,$F32:$FS32,1,FALSE),0)=0,0,1)</f>
        <v>0</v>
      </c>
      <c r="AL271" s="450">
        <f>IF(IFERROR(HLOOKUP($F271,$F33:$FS33,1,FALSE),0)=0,0,1)</f>
        <v>0</v>
      </c>
      <c r="AM271" s="450">
        <f>IF(IFERROR(HLOOKUP($F271,$F34:$FS34,1,FALSE),0)=0,0,1)</f>
        <v>0</v>
      </c>
      <c r="AN271" s="450">
        <f>IF(IFERROR(HLOOKUP($F271,$F35:$FS35,1,FALSE),0)=0,0,1)</f>
        <v>0</v>
      </c>
      <c r="AO271" s="450">
        <f>IF(IFERROR(HLOOKUP($F271,$F36:$FS36,1,FALSE),0)=0,0,1)</f>
        <v>0</v>
      </c>
      <c r="AP271" s="450">
        <f>IF(IFERROR(HLOOKUP($F271,$F37:$FS37,1,FALSE),0)=0,0,1)</f>
        <v>0</v>
      </c>
      <c r="AQ271" s="450">
        <f>IF(IFERROR(HLOOKUP($F271,$F38:$FS38,1,FALSE),0)=0,0,1)</f>
        <v>0</v>
      </c>
      <c r="AR271" s="450">
        <f>IF(IFERROR(HLOOKUP($F271,$F39:$FS39,1,FALSE),0)=0,0,1)</f>
        <v>0</v>
      </c>
      <c r="AS271" s="450">
        <f>IF(IFERROR(HLOOKUP($F271,$F40:$FS40,1,FALSE),0)=0,0,1)</f>
        <v>0</v>
      </c>
      <c r="AT271" s="450">
        <f>IF(IFERROR(HLOOKUP($F271,$F41:$FS41,1,FALSE),0)=0,0,1)</f>
        <v>0</v>
      </c>
      <c r="AU271" s="450">
        <f>IF(IFERROR(HLOOKUP($F271,$F42:$FS42,1,FALSE),0)=0,0,1)</f>
        <v>0</v>
      </c>
      <c r="AV271" s="450">
        <f>IF(IFERROR(HLOOKUP($F271,$F43:$FS43,1,FALSE),0)=0,0,1)</f>
        <v>0</v>
      </c>
      <c r="AW271" s="450">
        <f>IF(IFERROR(HLOOKUP($F271,$F44:$FS44,1,FALSE),0)=0,0,1)</f>
        <v>0</v>
      </c>
      <c r="AX271" s="450">
        <f>IF(IFERROR(HLOOKUP($F271,$F45:$FS45,1,FALSE),0)=0,0,1)</f>
        <v>0</v>
      </c>
      <c r="AY271" s="450">
        <f>IF(IFERROR(HLOOKUP($F271,$F46:$FS46,1,FALSE),0)=0,0,1)</f>
        <v>0</v>
      </c>
      <c r="AZ271" s="450">
        <f>IF(IFERROR(HLOOKUP($F271,$F47:$FS47,1,FALSE),0)=0,0,1)</f>
        <v>0</v>
      </c>
      <c r="BA271" s="450">
        <f>IF(IFERROR(HLOOKUP($F271,$F48:$FS48,1,FALSE),0)=0,0,1)</f>
        <v>0</v>
      </c>
      <c r="BB271" s="450">
        <f>IF(IFERROR(HLOOKUP($F271,$F49:$FS49,1,FALSE),0)=0,0,1)</f>
        <v>0</v>
      </c>
      <c r="BC271" s="450">
        <f>IF(IFERROR(HLOOKUP($F271,$F50:$FS50,1,FALSE),0)=0,0,1)</f>
        <v>0</v>
      </c>
      <c r="BD271" s="450">
        <f>IF(IFERROR(HLOOKUP($F271,$F51:$FS51,1,FALSE),0)=0,0,1)</f>
        <v>0</v>
      </c>
      <c r="BE271" s="450">
        <f>IF(IFERROR(HLOOKUP($F271,$F52:$FS52,1,FALSE),0)=0,0,1)</f>
        <v>0</v>
      </c>
      <c r="BF271" s="450">
        <f>IF(IFERROR(HLOOKUP($F271,$F53:$FS53,1,FALSE),0)=0,0,1)</f>
        <v>0</v>
      </c>
      <c r="BG271" s="450">
        <f>IF(IFERROR(HLOOKUP($F271,$F54:$FS54,1,FALSE),0)=0,0,1)</f>
        <v>0</v>
      </c>
      <c r="BH271" s="450">
        <f>IF(IFERROR(HLOOKUP($F271,$F55:$FS55,1,FALSE),0)=0,0,1)</f>
        <v>0</v>
      </c>
      <c r="BI271" s="450">
        <f>IF(IFERROR(HLOOKUP($F271,$F56:$FS56,1,FALSE),0)=0,0,1)</f>
        <v>0</v>
      </c>
      <c r="BJ271" s="450">
        <f>IF(IFERROR(HLOOKUP($F271,$F57:$FS57,1,FALSE),0)=0,0,1)</f>
        <v>0</v>
      </c>
      <c r="BK271" s="450">
        <f>IF(IFERROR(HLOOKUP($F271,$F58:$FS58,1,FALSE),0)=0,0,1)</f>
        <v>0</v>
      </c>
    </row>
    <row r="272" spans="1:63" ht="13">
      <c r="A272" s="609" t="s">
        <v>818</v>
      </c>
      <c r="B272" s="619" t="s">
        <v>675</v>
      </c>
      <c r="C272">
        <f t="shared" si="2"/>
        <v>2</v>
      </c>
      <c r="E272" s="609" t="s">
        <v>818</v>
      </c>
      <c r="F272" s="619" t="s">
        <v>675</v>
      </c>
      <c r="G272" s="450">
        <f>IF(IFERROR(HLOOKUP($F272,$F2:$FS2,1,FALSE),0)=0,0,1)</f>
        <v>0</v>
      </c>
      <c r="H272" s="450">
        <f>IF(IFERROR(HLOOKUP($F272,$F3:$FS3,1,FALSE),0)=0,0,1)</f>
        <v>1</v>
      </c>
      <c r="I272" s="450">
        <f>IF(IFERROR(HLOOKUP($F272,$F4:$FS4,1,FALSE),0)=0,0,1)</f>
        <v>1</v>
      </c>
      <c r="J272" s="450">
        <f>IF(IFERROR(HLOOKUP($F272,$F5:$FS5,1,FALSE),0)=0,0,1)</f>
        <v>0</v>
      </c>
      <c r="K272" s="450">
        <f>IF(IFERROR(HLOOKUP($F272,$F6:$FS6,1,FALSE),0)=0,0,1)</f>
        <v>0</v>
      </c>
      <c r="L272" s="450">
        <f>IF(IFERROR(HLOOKUP($F272,$F7:$FS7,1,FALSE),0)=0,0,1)</f>
        <v>0</v>
      </c>
      <c r="M272" s="450">
        <f>IF(IFERROR(HLOOKUP($F272,$F8:$FS8,1,FALSE),0)=0,0,1)</f>
        <v>0</v>
      </c>
      <c r="N272" s="450">
        <f>IF(IFERROR(HLOOKUP($F272,$F9:$FS9,1,FALSE),0)=0,0,1)</f>
        <v>0</v>
      </c>
      <c r="O272" s="450">
        <f>IF(IFERROR(HLOOKUP($F272,$F10:$FS10,1,FALSE),0)=0,0,1)</f>
        <v>0</v>
      </c>
      <c r="P272" s="450">
        <f>IF(IFERROR(HLOOKUP($F272,$F11:$FS11,1,FALSE),0)=0,0,1)</f>
        <v>0</v>
      </c>
      <c r="Q272" s="450">
        <f>IF(IFERROR(HLOOKUP($F272,$F12:$FS12,1,FALSE),0)=0,0,1)</f>
        <v>0</v>
      </c>
      <c r="R272" s="450">
        <f>IF(IFERROR(HLOOKUP($F272,$F13:$FS13,1,FALSE),0)=0,0,1)</f>
        <v>0</v>
      </c>
      <c r="S272" s="450">
        <f>IF(IFERROR(HLOOKUP($F272,$F14:$FS14,1,FALSE),0)=0,0,1)</f>
        <v>0</v>
      </c>
      <c r="T272" s="450">
        <f>IF(IFERROR(HLOOKUP($F272,$F15:$FS15,1,FALSE),0)=0,0,1)</f>
        <v>0</v>
      </c>
      <c r="U272" s="450">
        <f>IF(IFERROR(HLOOKUP($F272,$F16:$FS16,1,FALSE),0)=0,0,1)</f>
        <v>0</v>
      </c>
      <c r="V272" s="450">
        <f>IF(IFERROR(HLOOKUP($F272,$F17:$FS17,1,FALSE),0)=0,0,1)</f>
        <v>0</v>
      </c>
      <c r="W272" s="450">
        <f>IF(IFERROR(HLOOKUP($F272,$F18:$FS18,1,FALSE),0)=0,0,1)</f>
        <v>0</v>
      </c>
      <c r="X272" s="450">
        <f>IF(IFERROR(HLOOKUP($F272,$F19:$FS19,1,FALSE),0)=0,0,1)</f>
        <v>0</v>
      </c>
      <c r="Y272" s="450">
        <f>IF(IFERROR(HLOOKUP($F272,$F20:$FS20,1,FALSE),0)=0,0,1)</f>
        <v>0</v>
      </c>
      <c r="Z272" s="450">
        <f>IF(IFERROR(HLOOKUP($F272,$F21:$FS21,1,FALSE),0)=0,0,1)</f>
        <v>0</v>
      </c>
      <c r="AA272" s="450">
        <f>IF(IFERROR(HLOOKUP($F272,$F22:$FS22,1,FALSE),0)=0,0,1)</f>
        <v>0</v>
      </c>
      <c r="AB272" s="450">
        <f>IF(IFERROR(HLOOKUP($F272,$F23:$FS23,1,FALSE),0)=0,0,1)</f>
        <v>0</v>
      </c>
      <c r="AC272" s="450">
        <f>IF(IFERROR(HLOOKUP($F272,$F24:$FS24,1,FALSE),0)=0,0,1)</f>
        <v>0</v>
      </c>
      <c r="AD272" s="450">
        <f>IF(IFERROR(HLOOKUP($F272,$F25:$FS25,1,FALSE),0)=0,0,1)</f>
        <v>0</v>
      </c>
      <c r="AE272" s="450">
        <f>IF(IFERROR(HLOOKUP($F272,$F26:$FS26,1,FALSE),0)=0,0,1)</f>
        <v>0</v>
      </c>
      <c r="AF272" s="450">
        <f>IF(IFERROR(HLOOKUP($F272,$F27:$FS27,1,FALSE),0)=0,0,1)</f>
        <v>0</v>
      </c>
      <c r="AG272" s="450">
        <f>IF(IFERROR(HLOOKUP($F272,$F28:$FS28,1,FALSE),0)=0,0,1)</f>
        <v>0</v>
      </c>
      <c r="AH272" s="450">
        <f>IF(IFERROR(HLOOKUP($F272,$F29:$FS29,1,FALSE),0)=0,0,1)</f>
        <v>0</v>
      </c>
      <c r="AI272" s="450">
        <f>IF(IFERROR(HLOOKUP($F272,$F30:$FS30,1,FALSE),0)=0,0,1)</f>
        <v>0</v>
      </c>
      <c r="AJ272" s="450">
        <f>IF(IFERROR(HLOOKUP($F272,$F31:$FS31,1,FALSE),0)=0,0,1)</f>
        <v>0</v>
      </c>
      <c r="AK272" s="450">
        <f>IF(IFERROR(HLOOKUP($F272,$F32:$FS32,1,FALSE),0)=0,0,1)</f>
        <v>0</v>
      </c>
      <c r="AL272" s="450">
        <f>IF(IFERROR(HLOOKUP($F272,$F33:$FS33,1,FALSE),0)=0,0,1)</f>
        <v>0</v>
      </c>
      <c r="AM272" s="450">
        <f>IF(IFERROR(HLOOKUP($F272,$F34:$FS34,1,FALSE),0)=0,0,1)</f>
        <v>0</v>
      </c>
      <c r="AN272" s="450">
        <f>IF(IFERROR(HLOOKUP($F272,$F35:$FS35,1,FALSE),0)=0,0,1)</f>
        <v>0</v>
      </c>
      <c r="AO272" s="450">
        <f>IF(IFERROR(HLOOKUP($F272,$F36:$FS36,1,FALSE),0)=0,0,1)</f>
        <v>0</v>
      </c>
      <c r="AP272" s="450">
        <f>IF(IFERROR(HLOOKUP($F272,$F37:$FS37,1,FALSE),0)=0,0,1)</f>
        <v>0</v>
      </c>
      <c r="AQ272" s="450">
        <f>IF(IFERROR(HLOOKUP($F272,$F38:$FS38,1,FALSE),0)=0,0,1)</f>
        <v>0</v>
      </c>
      <c r="AR272" s="450">
        <f>IF(IFERROR(HLOOKUP($F272,$F39:$FS39,1,FALSE),0)=0,0,1)</f>
        <v>0</v>
      </c>
      <c r="AS272" s="450">
        <f>IF(IFERROR(HLOOKUP($F272,$F40:$FS40,1,FALSE),0)=0,0,1)</f>
        <v>0</v>
      </c>
      <c r="AT272" s="450">
        <f>IF(IFERROR(HLOOKUP($F272,$F41:$FS41,1,FALSE),0)=0,0,1)</f>
        <v>0</v>
      </c>
      <c r="AU272" s="450">
        <f>IF(IFERROR(HLOOKUP($F272,$F42:$FS42,1,FALSE),0)=0,0,1)</f>
        <v>0</v>
      </c>
      <c r="AV272" s="450">
        <f>IF(IFERROR(HLOOKUP($F272,$F43:$FS43,1,FALSE),0)=0,0,1)</f>
        <v>0</v>
      </c>
      <c r="AW272" s="450">
        <f>IF(IFERROR(HLOOKUP($F272,$F44:$FS44,1,FALSE),0)=0,0,1)</f>
        <v>0</v>
      </c>
      <c r="AX272" s="450">
        <f>IF(IFERROR(HLOOKUP($F272,$F45:$FS45,1,FALSE),0)=0,0,1)</f>
        <v>0</v>
      </c>
      <c r="AY272" s="450">
        <f>IF(IFERROR(HLOOKUP($F272,$F46:$FS46,1,FALSE),0)=0,0,1)</f>
        <v>0</v>
      </c>
      <c r="AZ272" s="450">
        <f>IF(IFERROR(HLOOKUP($F272,$F47:$FS47,1,FALSE),0)=0,0,1)</f>
        <v>0</v>
      </c>
      <c r="BA272" s="450">
        <f>IF(IFERROR(HLOOKUP($F272,$F48:$FS48,1,FALSE),0)=0,0,1)</f>
        <v>0</v>
      </c>
      <c r="BB272" s="450">
        <f>IF(IFERROR(HLOOKUP($F272,$F49:$FS49,1,FALSE),0)=0,0,1)</f>
        <v>0</v>
      </c>
      <c r="BC272" s="450">
        <f>IF(IFERROR(HLOOKUP($F272,$F50:$FS50,1,FALSE),0)=0,0,1)</f>
        <v>0</v>
      </c>
      <c r="BD272" s="450">
        <f>IF(IFERROR(HLOOKUP($F272,$F51:$FS51,1,FALSE),0)=0,0,1)</f>
        <v>0</v>
      </c>
      <c r="BE272" s="450">
        <f>IF(IFERROR(HLOOKUP($F272,$F52:$FS52,1,FALSE),0)=0,0,1)</f>
        <v>0</v>
      </c>
      <c r="BF272" s="450">
        <f>IF(IFERROR(HLOOKUP($F272,$F53:$FS53,1,FALSE),0)=0,0,1)</f>
        <v>0</v>
      </c>
      <c r="BG272" s="450">
        <f>IF(IFERROR(HLOOKUP($F272,$F54:$FS54,1,FALSE),0)=0,0,1)</f>
        <v>0</v>
      </c>
      <c r="BH272" s="450">
        <f>IF(IFERROR(HLOOKUP($F272,$F55:$FS55,1,FALSE),0)=0,0,1)</f>
        <v>0</v>
      </c>
      <c r="BI272" s="450">
        <f>IF(IFERROR(HLOOKUP($F272,$F56:$FS56,1,FALSE),0)=0,0,1)</f>
        <v>0</v>
      </c>
      <c r="BJ272" s="450">
        <f>IF(IFERROR(HLOOKUP($F272,$F57:$FS57,1,FALSE),0)=0,0,1)</f>
        <v>0</v>
      </c>
      <c r="BK272" s="450">
        <f>IF(IFERROR(HLOOKUP($F272,$F58:$FS58,1,FALSE),0)=0,0,1)</f>
        <v>0</v>
      </c>
    </row>
    <row r="273" spans="1:63" ht="13">
      <c r="A273" s="609" t="s">
        <v>818</v>
      </c>
      <c r="B273" s="619" t="s">
        <v>676</v>
      </c>
      <c r="C273">
        <f t="shared" si="2"/>
        <v>2</v>
      </c>
      <c r="E273" s="609" t="s">
        <v>818</v>
      </c>
      <c r="F273" s="619" t="s">
        <v>676</v>
      </c>
      <c r="G273" s="450">
        <f>IF(IFERROR(HLOOKUP($F273,$F2:$FS2,1,FALSE),0)=0,0,1)</f>
        <v>0</v>
      </c>
      <c r="H273" s="450">
        <f>IF(IFERROR(HLOOKUP($F273,$F3:$FS3,1,FALSE),0)=0,0,1)</f>
        <v>1</v>
      </c>
      <c r="I273" s="450">
        <f>IF(IFERROR(HLOOKUP($F273,$F4:$FS4,1,FALSE),0)=0,0,1)</f>
        <v>1</v>
      </c>
      <c r="J273" s="450">
        <f>IF(IFERROR(HLOOKUP($F273,$F5:$FS5,1,FALSE),0)=0,0,1)</f>
        <v>0</v>
      </c>
      <c r="K273" s="450">
        <f>IF(IFERROR(HLOOKUP($F273,$F6:$FS6,1,FALSE),0)=0,0,1)</f>
        <v>0</v>
      </c>
      <c r="L273" s="450">
        <f>IF(IFERROR(HLOOKUP($F273,$F7:$FS7,1,FALSE),0)=0,0,1)</f>
        <v>0</v>
      </c>
      <c r="M273" s="450">
        <f>IF(IFERROR(HLOOKUP($F273,$F8:$FS8,1,FALSE),0)=0,0,1)</f>
        <v>0</v>
      </c>
      <c r="N273" s="450">
        <f>IF(IFERROR(HLOOKUP($F273,$F9:$FS9,1,FALSE),0)=0,0,1)</f>
        <v>0</v>
      </c>
      <c r="O273" s="450">
        <f>IF(IFERROR(HLOOKUP($F273,$F10:$FS10,1,FALSE),0)=0,0,1)</f>
        <v>0</v>
      </c>
      <c r="P273" s="450">
        <f>IF(IFERROR(HLOOKUP($F273,$F11:$FS11,1,FALSE),0)=0,0,1)</f>
        <v>0</v>
      </c>
      <c r="Q273" s="450">
        <f>IF(IFERROR(HLOOKUP($F273,$F12:$FS12,1,FALSE),0)=0,0,1)</f>
        <v>0</v>
      </c>
      <c r="R273" s="450">
        <f>IF(IFERROR(HLOOKUP($F273,$F13:$FS13,1,FALSE),0)=0,0,1)</f>
        <v>0</v>
      </c>
      <c r="S273" s="450">
        <f>IF(IFERROR(HLOOKUP($F273,$F14:$FS14,1,FALSE),0)=0,0,1)</f>
        <v>0</v>
      </c>
      <c r="T273" s="450">
        <f>IF(IFERROR(HLOOKUP($F273,$F15:$FS15,1,FALSE),0)=0,0,1)</f>
        <v>0</v>
      </c>
      <c r="U273" s="450">
        <f>IF(IFERROR(HLOOKUP($F273,$F16:$FS16,1,FALSE),0)=0,0,1)</f>
        <v>0</v>
      </c>
      <c r="V273" s="450">
        <f>IF(IFERROR(HLOOKUP($F273,$F17:$FS17,1,FALSE),0)=0,0,1)</f>
        <v>0</v>
      </c>
      <c r="W273" s="450">
        <f>IF(IFERROR(HLOOKUP($F273,$F18:$FS18,1,FALSE),0)=0,0,1)</f>
        <v>0</v>
      </c>
      <c r="X273" s="450">
        <f>IF(IFERROR(HLOOKUP($F273,$F19:$FS19,1,FALSE),0)=0,0,1)</f>
        <v>0</v>
      </c>
      <c r="Y273" s="450">
        <f>IF(IFERROR(HLOOKUP($F273,$F20:$FS20,1,FALSE),0)=0,0,1)</f>
        <v>0</v>
      </c>
      <c r="Z273" s="450">
        <f>IF(IFERROR(HLOOKUP($F273,$F21:$FS21,1,FALSE),0)=0,0,1)</f>
        <v>0</v>
      </c>
      <c r="AA273" s="450">
        <f>IF(IFERROR(HLOOKUP($F273,$F22:$FS22,1,FALSE),0)=0,0,1)</f>
        <v>0</v>
      </c>
      <c r="AB273" s="450">
        <f>IF(IFERROR(HLOOKUP($F273,$F23:$FS23,1,FALSE),0)=0,0,1)</f>
        <v>0</v>
      </c>
      <c r="AC273" s="450">
        <f>IF(IFERROR(HLOOKUP($F273,$F24:$FS24,1,FALSE),0)=0,0,1)</f>
        <v>0</v>
      </c>
      <c r="AD273" s="450">
        <f>IF(IFERROR(HLOOKUP($F273,$F25:$FS25,1,FALSE),0)=0,0,1)</f>
        <v>0</v>
      </c>
      <c r="AE273" s="450">
        <f>IF(IFERROR(HLOOKUP($F273,$F26:$FS26,1,FALSE),0)=0,0,1)</f>
        <v>0</v>
      </c>
      <c r="AF273" s="450">
        <f>IF(IFERROR(HLOOKUP($F273,$F27:$FS27,1,FALSE),0)=0,0,1)</f>
        <v>0</v>
      </c>
      <c r="AG273" s="450">
        <f>IF(IFERROR(HLOOKUP($F273,$F28:$FS28,1,FALSE),0)=0,0,1)</f>
        <v>0</v>
      </c>
      <c r="AH273" s="450">
        <f>IF(IFERROR(HLOOKUP($F273,$F29:$FS29,1,FALSE),0)=0,0,1)</f>
        <v>0</v>
      </c>
      <c r="AI273" s="450">
        <f>IF(IFERROR(HLOOKUP($F273,$F30:$FS30,1,FALSE),0)=0,0,1)</f>
        <v>0</v>
      </c>
      <c r="AJ273" s="450">
        <f>IF(IFERROR(HLOOKUP($F273,$F31:$FS31,1,FALSE),0)=0,0,1)</f>
        <v>0</v>
      </c>
      <c r="AK273" s="450">
        <f>IF(IFERROR(HLOOKUP($F273,$F32:$FS32,1,FALSE),0)=0,0,1)</f>
        <v>0</v>
      </c>
      <c r="AL273" s="450">
        <f>IF(IFERROR(HLOOKUP($F273,$F33:$FS33,1,FALSE),0)=0,0,1)</f>
        <v>0</v>
      </c>
      <c r="AM273" s="450">
        <f>IF(IFERROR(HLOOKUP($F273,$F34:$FS34,1,FALSE),0)=0,0,1)</f>
        <v>0</v>
      </c>
      <c r="AN273" s="450">
        <f>IF(IFERROR(HLOOKUP($F273,$F35:$FS35,1,FALSE),0)=0,0,1)</f>
        <v>0</v>
      </c>
      <c r="AO273" s="450">
        <f>IF(IFERROR(HLOOKUP($F273,$F36:$FS36,1,FALSE),0)=0,0,1)</f>
        <v>0</v>
      </c>
      <c r="AP273" s="450">
        <f>IF(IFERROR(HLOOKUP($F273,$F37:$FS37,1,FALSE),0)=0,0,1)</f>
        <v>0</v>
      </c>
      <c r="AQ273" s="450">
        <f>IF(IFERROR(HLOOKUP($F273,$F38:$FS38,1,FALSE),0)=0,0,1)</f>
        <v>0</v>
      </c>
      <c r="AR273" s="450">
        <f>IF(IFERROR(HLOOKUP($F273,$F39:$FS39,1,FALSE),0)=0,0,1)</f>
        <v>0</v>
      </c>
      <c r="AS273" s="450">
        <f>IF(IFERROR(HLOOKUP($F273,$F40:$FS40,1,FALSE),0)=0,0,1)</f>
        <v>0</v>
      </c>
      <c r="AT273" s="450">
        <f>IF(IFERROR(HLOOKUP($F273,$F41:$FS41,1,FALSE),0)=0,0,1)</f>
        <v>0</v>
      </c>
      <c r="AU273" s="450">
        <f>IF(IFERROR(HLOOKUP($F273,$F42:$FS42,1,FALSE),0)=0,0,1)</f>
        <v>0</v>
      </c>
      <c r="AV273" s="450">
        <f>IF(IFERROR(HLOOKUP($F273,$F43:$FS43,1,FALSE),0)=0,0,1)</f>
        <v>0</v>
      </c>
      <c r="AW273" s="450">
        <f>IF(IFERROR(HLOOKUP($F273,$F44:$FS44,1,FALSE),0)=0,0,1)</f>
        <v>0</v>
      </c>
      <c r="AX273" s="450">
        <f>IF(IFERROR(HLOOKUP($F273,$F45:$FS45,1,FALSE),0)=0,0,1)</f>
        <v>0</v>
      </c>
      <c r="AY273" s="450">
        <f>IF(IFERROR(HLOOKUP($F273,$F46:$FS46,1,FALSE),0)=0,0,1)</f>
        <v>0</v>
      </c>
      <c r="AZ273" s="450">
        <f>IF(IFERROR(HLOOKUP($F273,$F47:$FS47,1,FALSE),0)=0,0,1)</f>
        <v>0</v>
      </c>
      <c r="BA273" s="450">
        <f>IF(IFERROR(HLOOKUP($F273,$F48:$FS48,1,FALSE),0)=0,0,1)</f>
        <v>0</v>
      </c>
      <c r="BB273" s="450">
        <f>IF(IFERROR(HLOOKUP($F273,$F49:$FS49,1,FALSE),0)=0,0,1)</f>
        <v>0</v>
      </c>
      <c r="BC273" s="450">
        <f>IF(IFERROR(HLOOKUP($F273,$F50:$FS50,1,FALSE),0)=0,0,1)</f>
        <v>0</v>
      </c>
      <c r="BD273" s="450">
        <f>IF(IFERROR(HLOOKUP($F273,$F51:$FS51,1,FALSE),0)=0,0,1)</f>
        <v>0</v>
      </c>
      <c r="BE273" s="450">
        <f>IF(IFERROR(HLOOKUP($F273,$F52:$FS52,1,FALSE),0)=0,0,1)</f>
        <v>0</v>
      </c>
      <c r="BF273" s="450">
        <f>IF(IFERROR(HLOOKUP($F273,$F53:$FS53,1,FALSE),0)=0,0,1)</f>
        <v>0</v>
      </c>
      <c r="BG273" s="450">
        <f>IF(IFERROR(HLOOKUP($F273,$F54:$FS54,1,FALSE),0)=0,0,1)</f>
        <v>0</v>
      </c>
      <c r="BH273" s="450">
        <f>IF(IFERROR(HLOOKUP($F273,$F55:$FS55,1,FALSE),0)=0,0,1)</f>
        <v>0</v>
      </c>
      <c r="BI273" s="450">
        <f>IF(IFERROR(HLOOKUP($F273,$F56:$FS56,1,FALSE),0)=0,0,1)</f>
        <v>0</v>
      </c>
      <c r="BJ273" s="450">
        <f>IF(IFERROR(HLOOKUP($F273,$F57:$FS57,1,FALSE),0)=0,0,1)</f>
        <v>0</v>
      </c>
      <c r="BK273" s="450">
        <f>IF(IFERROR(HLOOKUP($F273,$F58:$FS58,1,FALSE),0)=0,0,1)</f>
        <v>0</v>
      </c>
    </row>
    <row r="274" spans="1:63" ht="13">
      <c r="A274" s="609" t="s">
        <v>818</v>
      </c>
      <c r="B274" s="619" t="s">
        <v>677</v>
      </c>
      <c r="C274">
        <f t="shared" si="2"/>
        <v>2</v>
      </c>
      <c r="E274" s="609" t="s">
        <v>818</v>
      </c>
      <c r="F274" s="619" t="s">
        <v>677</v>
      </c>
      <c r="G274" s="450">
        <f>IF(IFERROR(HLOOKUP($F274,$F2:$FS2,1,FALSE),0)=0,0,1)</f>
        <v>0</v>
      </c>
      <c r="H274" s="450">
        <f>IF(IFERROR(HLOOKUP($F274,$F3:$FS3,1,FALSE),0)=0,0,1)</f>
        <v>1</v>
      </c>
      <c r="I274" s="450">
        <f>IF(IFERROR(HLOOKUP($F274,$F4:$FS4,1,FALSE),0)=0,0,1)</f>
        <v>1</v>
      </c>
      <c r="J274" s="450">
        <f>IF(IFERROR(HLOOKUP($F274,$F5:$FS5,1,FALSE),0)=0,0,1)</f>
        <v>0</v>
      </c>
      <c r="K274" s="450">
        <f>IF(IFERROR(HLOOKUP($F274,$F6:$FS6,1,FALSE),0)=0,0,1)</f>
        <v>0</v>
      </c>
      <c r="L274" s="450">
        <f>IF(IFERROR(HLOOKUP($F274,$F7:$FS7,1,FALSE),0)=0,0,1)</f>
        <v>0</v>
      </c>
      <c r="M274" s="450">
        <f>IF(IFERROR(HLOOKUP($F274,$F8:$FS8,1,FALSE),0)=0,0,1)</f>
        <v>0</v>
      </c>
      <c r="N274" s="450">
        <f>IF(IFERROR(HLOOKUP($F274,$F9:$FS9,1,FALSE),0)=0,0,1)</f>
        <v>0</v>
      </c>
      <c r="O274" s="450">
        <f>IF(IFERROR(HLOOKUP($F274,$F10:$FS10,1,FALSE),0)=0,0,1)</f>
        <v>0</v>
      </c>
      <c r="P274" s="450">
        <f>IF(IFERROR(HLOOKUP($F274,$F11:$FS11,1,FALSE),0)=0,0,1)</f>
        <v>0</v>
      </c>
      <c r="Q274" s="450">
        <f>IF(IFERROR(HLOOKUP($F274,$F12:$FS12,1,FALSE),0)=0,0,1)</f>
        <v>0</v>
      </c>
      <c r="R274" s="450">
        <f>IF(IFERROR(HLOOKUP($F274,$F13:$FS13,1,FALSE),0)=0,0,1)</f>
        <v>0</v>
      </c>
      <c r="S274" s="450">
        <f>IF(IFERROR(HLOOKUP($F274,$F14:$FS14,1,FALSE),0)=0,0,1)</f>
        <v>0</v>
      </c>
      <c r="T274" s="450">
        <f>IF(IFERROR(HLOOKUP($F274,$F15:$FS15,1,FALSE),0)=0,0,1)</f>
        <v>0</v>
      </c>
      <c r="U274" s="450">
        <f>IF(IFERROR(HLOOKUP($F274,$F16:$FS16,1,FALSE),0)=0,0,1)</f>
        <v>0</v>
      </c>
      <c r="V274" s="450">
        <f>IF(IFERROR(HLOOKUP($F274,$F17:$FS17,1,FALSE),0)=0,0,1)</f>
        <v>0</v>
      </c>
      <c r="W274" s="450">
        <f>IF(IFERROR(HLOOKUP($F274,$F18:$FS18,1,FALSE),0)=0,0,1)</f>
        <v>0</v>
      </c>
      <c r="X274" s="450">
        <f>IF(IFERROR(HLOOKUP($F274,$F19:$FS19,1,FALSE),0)=0,0,1)</f>
        <v>0</v>
      </c>
      <c r="Y274" s="450">
        <f>IF(IFERROR(HLOOKUP($F274,$F20:$FS20,1,FALSE),0)=0,0,1)</f>
        <v>0</v>
      </c>
      <c r="Z274" s="450">
        <f>IF(IFERROR(HLOOKUP($F274,$F21:$FS21,1,FALSE),0)=0,0,1)</f>
        <v>0</v>
      </c>
      <c r="AA274" s="450">
        <f>IF(IFERROR(HLOOKUP($F274,$F22:$FS22,1,FALSE),0)=0,0,1)</f>
        <v>0</v>
      </c>
      <c r="AB274" s="450">
        <f>IF(IFERROR(HLOOKUP($F274,$F23:$FS23,1,FALSE),0)=0,0,1)</f>
        <v>0</v>
      </c>
      <c r="AC274" s="450">
        <f>IF(IFERROR(HLOOKUP($F274,$F24:$FS24,1,FALSE),0)=0,0,1)</f>
        <v>0</v>
      </c>
      <c r="AD274" s="450">
        <f>IF(IFERROR(HLOOKUP($F274,$F25:$FS25,1,FALSE),0)=0,0,1)</f>
        <v>0</v>
      </c>
      <c r="AE274" s="450">
        <f>IF(IFERROR(HLOOKUP($F274,$F26:$FS26,1,FALSE),0)=0,0,1)</f>
        <v>0</v>
      </c>
      <c r="AF274" s="450">
        <f>IF(IFERROR(HLOOKUP($F274,$F27:$FS27,1,FALSE),0)=0,0,1)</f>
        <v>0</v>
      </c>
      <c r="AG274" s="450">
        <f>IF(IFERROR(HLOOKUP($F274,$F28:$FS28,1,FALSE),0)=0,0,1)</f>
        <v>0</v>
      </c>
      <c r="AH274" s="450">
        <f>IF(IFERROR(HLOOKUP($F274,$F29:$FS29,1,FALSE),0)=0,0,1)</f>
        <v>0</v>
      </c>
      <c r="AI274" s="450">
        <f>IF(IFERROR(HLOOKUP($F274,$F30:$FS30,1,FALSE),0)=0,0,1)</f>
        <v>0</v>
      </c>
      <c r="AJ274" s="450">
        <f>IF(IFERROR(HLOOKUP($F274,$F31:$FS31,1,FALSE),0)=0,0,1)</f>
        <v>0</v>
      </c>
      <c r="AK274" s="450">
        <f>IF(IFERROR(HLOOKUP($F274,$F32:$FS32,1,FALSE),0)=0,0,1)</f>
        <v>0</v>
      </c>
      <c r="AL274" s="450">
        <f>IF(IFERROR(HLOOKUP($F274,$F33:$FS33,1,FALSE),0)=0,0,1)</f>
        <v>0</v>
      </c>
      <c r="AM274" s="450">
        <f>IF(IFERROR(HLOOKUP($F274,$F34:$FS34,1,FALSE),0)=0,0,1)</f>
        <v>0</v>
      </c>
      <c r="AN274" s="450">
        <f>IF(IFERROR(HLOOKUP($F274,$F35:$FS35,1,FALSE),0)=0,0,1)</f>
        <v>0</v>
      </c>
      <c r="AO274" s="450">
        <f>IF(IFERROR(HLOOKUP($F274,$F36:$FS36,1,FALSE),0)=0,0,1)</f>
        <v>0</v>
      </c>
      <c r="AP274" s="450">
        <f>IF(IFERROR(HLOOKUP($F274,$F37:$FS37,1,FALSE),0)=0,0,1)</f>
        <v>0</v>
      </c>
      <c r="AQ274" s="450">
        <f>IF(IFERROR(HLOOKUP($F274,$F38:$FS38,1,FALSE),0)=0,0,1)</f>
        <v>0</v>
      </c>
      <c r="AR274" s="450">
        <f>IF(IFERROR(HLOOKUP($F274,$F39:$FS39,1,FALSE),0)=0,0,1)</f>
        <v>0</v>
      </c>
      <c r="AS274" s="450">
        <f>IF(IFERROR(HLOOKUP($F274,$F40:$FS40,1,FALSE),0)=0,0,1)</f>
        <v>0</v>
      </c>
      <c r="AT274" s="450">
        <f>IF(IFERROR(HLOOKUP($F274,$F41:$FS41,1,FALSE),0)=0,0,1)</f>
        <v>0</v>
      </c>
      <c r="AU274" s="450">
        <f>IF(IFERROR(HLOOKUP($F274,$F42:$FS42,1,FALSE),0)=0,0,1)</f>
        <v>0</v>
      </c>
      <c r="AV274" s="450">
        <f>IF(IFERROR(HLOOKUP($F274,$F43:$FS43,1,FALSE),0)=0,0,1)</f>
        <v>0</v>
      </c>
      <c r="AW274" s="450">
        <f>IF(IFERROR(HLOOKUP($F274,$F44:$FS44,1,FALSE),0)=0,0,1)</f>
        <v>0</v>
      </c>
      <c r="AX274" s="450">
        <f>IF(IFERROR(HLOOKUP($F274,$F45:$FS45,1,FALSE),0)=0,0,1)</f>
        <v>0</v>
      </c>
      <c r="AY274" s="450">
        <f>IF(IFERROR(HLOOKUP($F274,$F46:$FS46,1,FALSE),0)=0,0,1)</f>
        <v>0</v>
      </c>
      <c r="AZ274" s="450">
        <f>IF(IFERROR(HLOOKUP($F274,$F47:$FS47,1,FALSE),0)=0,0,1)</f>
        <v>0</v>
      </c>
      <c r="BA274" s="450">
        <f>IF(IFERROR(HLOOKUP($F274,$F48:$FS48,1,FALSE),0)=0,0,1)</f>
        <v>0</v>
      </c>
      <c r="BB274" s="450">
        <f>IF(IFERROR(HLOOKUP($F274,$F49:$FS49,1,FALSE),0)=0,0,1)</f>
        <v>0</v>
      </c>
      <c r="BC274" s="450">
        <f>IF(IFERROR(HLOOKUP($F274,$F50:$FS50,1,FALSE),0)=0,0,1)</f>
        <v>0</v>
      </c>
      <c r="BD274" s="450">
        <f>IF(IFERROR(HLOOKUP($F274,$F51:$FS51,1,FALSE),0)=0,0,1)</f>
        <v>0</v>
      </c>
      <c r="BE274" s="450">
        <f>IF(IFERROR(HLOOKUP($F274,$F52:$FS52,1,FALSE),0)=0,0,1)</f>
        <v>0</v>
      </c>
      <c r="BF274" s="450">
        <f>IF(IFERROR(HLOOKUP($F274,$F53:$FS53,1,FALSE),0)=0,0,1)</f>
        <v>0</v>
      </c>
      <c r="BG274" s="450">
        <f>IF(IFERROR(HLOOKUP($F274,$F54:$FS54,1,FALSE),0)=0,0,1)</f>
        <v>0</v>
      </c>
      <c r="BH274" s="450">
        <f>IF(IFERROR(HLOOKUP($F274,$F55:$FS55,1,FALSE),0)=0,0,1)</f>
        <v>0</v>
      </c>
      <c r="BI274" s="450">
        <f>IF(IFERROR(HLOOKUP($F274,$F56:$FS56,1,FALSE),0)=0,0,1)</f>
        <v>0</v>
      </c>
      <c r="BJ274" s="450">
        <f>IF(IFERROR(HLOOKUP($F274,$F57:$FS57,1,FALSE),0)=0,0,1)</f>
        <v>0</v>
      </c>
      <c r="BK274" s="450">
        <f>IF(IFERROR(HLOOKUP($F274,$F58:$FS58,1,FALSE),0)=0,0,1)</f>
        <v>0</v>
      </c>
    </row>
    <row r="275" spans="1:63" ht="13">
      <c r="A275" s="609" t="s">
        <v>819</v>
      </c>
      <c r="B275" s="619" t="s">
        <v>678</v>
      </c>
      <c r="C275">
        <f t="shared" si="2"/>
        <v>2</v>
      </c>
      <c r="E275" s="609" t="s">
        <v>819</v>
      </c>
      <c r="F275" s="619" t="s">
        <v>678</v>
      </c>
      <c r="G275" s="450">
        <f>IF(IFERROR(HLOOKUP($F275,$F2:$FS2,1,FALSE),0)=0,0,1)</f>
        <v>0</v>
      </c>
      <c r="H275" s="450">
        <f>IF(IFERROR(HLOOKUP($F275,$F3:$FS3,1,FALSE),0)=0,0,1)</f>
        <v>1</v>
      </c>
      <c r="I275" s="450">
        <f>IF(IFERROR(HLOOKUP($F275,$F4:$FS4,1,FALSE),0)=0,0,1)</f>
        <v>1</v>
      </c>
      <c r="J275" s="450">
        <f>IF(IFERROR(HLOOKUP($F275,$F5:$FS5,1,FALSE),0)=0,0,1)</f>
        <v>0</v>
      </c>
      <c r="K275" s="450">
        <f>IF(IFERROR(HLOOKUP($F275,$F6:$FS6,1,FALSE),0)=0,0,1)</f>
        <v>0</v>
      </c>
      <c r="L275" s="450">
        <f>IF(IFERROR(HLOOKUP($F275,$F7:$FS7,1,FALSE),0)=0,0,1)</f>
        <v>0</v>
      </c>
      <c r="M275" s="450">
        <f>IF(IFERROR(HLOOKUP($F275,$F8:$FS8,1,FALSE),0)=0,0,1)</f>
        <v>0</v>
      </c>
      <c r="N275" s="450">
        <f>IF(IFERROR(HLOOKUP($F275,$F9:$FS9,1,FALSE),0)=0,0,1)</f>
        <v>0</v>
      </c>
      <c r="O275" s="450">
        <f>IF(IFERROR(HLOOKUP($F275,$F10:$FS10,1,FALSE),0)=0,0,1)</f>
        <v>0</v>
      </c>
      <c r="P275" s="450">
        <f>IF(IFERROR(HLOOKUP($F275,$F11:$FS11,1,FALSE),0)=0,0,1)</f>
        <v>0</v>
      </c>
      <c r="Q275" s="450">
        <f>IF(IFERROR(HLOOKUP($F275,$F12:$FS12,1,FALSE),0)=0,0,1)</f>
        <v>0</v>
      </c>
      <c r="R275" s="450">
        <f>IF(IFERROR(HLOOKUP($F275,$F13:$FS13,1,FALSE),0)=0,0,1)</f>
        <v>0</v>
      </c>
      <c r="S275" s="450">
        <f>IF(IFERROR(HLOOKUP($F275,$F14:$FS14,1,FALSE),0)=0,0,1)</f>
        <v>0</v>
      </c>
      <c r="T275" s="450">
        <f>IF(IFERROR(HLOOKUP($F275,$F15:$FS15,1,FALSE),0)=0,0,1)</f>
        <v>0</v>
      </c>
      <c r="U275" s="450">
        <f>IF(IFERROR(HLOOKUP($F275,$F16:$FS16,1,FALSE),0)=0,0,1)</f>
        <v>0</v>
      </c>
      <c r="V275" s="450">
        <f>IF(IFERROR(HLOOKUP($F275,$F17:$FS17,1,FALSE),0)=0,0,1)</f>
        <v>0</v>
      </c>
      <c r="W275" s="450">
        <f>IF(IFERROR(HLOOKUP($F275,$F18:$FS18,1,FALSE),0)=0,0,1)</f>
        <v>0</v>
      </c>
      <c r="X275" s="450">
        <f>IF(IFERROR(HLOOKUP($F275,$F19:$FS19,1,FALSE),0)=0,0,1)</f>
        <v>0</v>
      </c>
      <c r="Y275" s="450">
        <f>IF(IFERROR(HLOOKUP($F275,$F20:$FS20,1,FALSE),0)=0,0,1)</f>
        <v>0</v>
      </c>
      <c r="Z275" s="450">
        <f>IF(IFERROR(HLOOKUP($F275,$F21:$FS21,1,FALSE),0)=0,0,1)</f>
        <v>0</v>
      </c>
      <c r="AA275" s="450">
        <f>IF(IFERROR(HLOOKUP($F275,$F22:$FS22,1,FALSE),0)=0,0,1)</f>
        <v>0</v>
      </c>
      <c r="AB275" s="450">
        <f>IF(IFERROR(HLOOKUP($F275,$F23:$FS23,1,FALSE),0)=0,0,1)</f>
        <v>0</v>
      </c>
      <c r="AC275" s="450">
        <f>IF(IFERROR(HLOOKUP($F275,$F24:$FS24,1,FALSE),0)=0,0,1)</f>
        <v>0</v>
      </c>
      <c r="AD275" s="450">
        <f>IF(IFERROR(HLOOKUP($F275,$F25:$FS25,1,FALSE),0)=0,0,1)</f>
        <v>0</v>
      </c>
      <c r="AE275" s="450">
        <f>IF(IFERROR(HLOOKUP($F275,$F26:$FS26,1,FALSE),0)=0,0,1)</f>
        <v>0</v>
      </c>
      <c r="AF275" s="450">
        <f>IF(IFERROR(HLOOKUP($F275,$F27:$FS27,1,FALSE),0)=0,0,1)</f>
        <v>0</v>
      </c>
      <c r="AG275" s="450">
        <f>IF(IFERROR(HLOOKUP($F275,$F28:$FS28,1,FALSE),0)=0,0,1)</f>
        <v>0</v>
      </c>
      <c r="AH275" s="450">
        <f>IF(IFERROR(HLOOKUP($F275,$F29:$FS29,1,FALSE),0)=0,0,1)</f>
        <v>0</v>
      </c>
      <c r="AI275" s="450">
        <f>IF(IFERROR(HLOOKUP($F275,$F30:$FS30,1,FALSE),0)=0,0,1)</f>
        <v>0</v>
      </c>
      <c r="AJ275" s="450">
        <f>IF(IFERROR(HLOOKUP($F275,$F31:$FS31,1,FALSE),0)=0,0,1)</f>
        <v>0</v>
      </c>
      <c r="AK275" s="450">
        <f>IF(IFERROR(HLOOKUP($F275,$F32:$FS32,1,FALSE),0)=0,0,1)</f>
        <v>0</v>
      </c>
      <c r="AL275" s="450">
        <f>IF(IFERROR(HLOOKUP($F275,$F33:$FS33,1,FALSE),0)=0,0,1)</f>
        <v>0</v>
      </c>
      <c r="AM275" s="450">
        <f>IF(IFERROR(HLOOKUP($F275,$F34:$FS34,1,FALSE),0)=0,0,1)</f>
        <v>0</v>
      </c>
      <c r="AN275" s="450">
        <f>IF(IFERROR(HLOOKUP($F275,$F35:$FS35,1,FALSE),0)=0,0,1)</f>
        <v>0</v>
      </c>
      <c r="AO275" s="450">
        <f>IF(IFERROR(HLOOKUP($F275,$F36:$FS36,1,FALSE),0)=0,0,1)</f>
        <v>0</v>
      </c>
      <c r="AP275" s="450">
        <f>IF(IFERROR(HLOOKUP($F275,$F37:$FS37,1,FALSE),0)=0,0,1)</f>
        <v>0</v>
      </c>
      <c r="AQ275" s="450">
        <f>IF(IFERROR(HLOOKUP($F275,$F38:$FS38,1,FALSE),0)=0,0,1)</f>
        <v>0</v>
      </c>
      <c r="AR275" s="450">
        <f>IF(IFERROR(HLOOKUP($F275,$F39:$FS39,1,FALSE),0)=0,0,1)</f>
        <v>0</v>
      </c>
      <c r="AS275" s="450">
        <f>IF(IFERROR(HLOOKUP($F275,$F40:$FS40,1,FALSE),0)=0,0,1)</f>
        <v>0</v>
      </c>
      <c r="AT275" s="450">
        <f>IF(IFERROR(HLOOKUP($F275,$F41:$FS41,1,FALSE),0)=0,0,1)</f>
        <v>0</v>
      </c>
      <c r="AU275" s="450">
        <f>IF(IFERROR(HLOOKUP($F275,$F42:$FS42,1,FALSE),0)=0,0,1)</f>
        <v>0</v>
      </c>
      <c r="AV275" s="450">
        <f>IF(IFERROR(HLOOKUP($F275,$F43:$FS43,1,FALSE),0)=0,0,1)</f>
        <v>0</v>
      </c>
      <c r="AW275" s="450">
        <f>IF(IFERROR(HLOOKUP($F275,$F44:$FS44,1,FALSE),0)=0,0,1)</f>
        <v>0</v>
      </c>
      <c r="AX275" s="450">
        <f>IF(IFERROR(HLOOKUP($F275,$F45:$FS45,1,FALSE),0)=0,0,1)</f>
        <v>0</v>
      </c>
      <c r="AY275" s="450">
        <f>IF(IFERROR(HLOOKUP($F275,$F46:$FS46,1,FALSE),0)=0,0,1)</f>
        <v>0</v>
      </c>
      <c r="AZ275" s="450">
        <f>IF(IFERROR(HLOOKUP($F275,$F47:$FS47,1,FALSE),0)=0,0,1)</f>
        <v>0</v>
      </c>
      <c r="BA275" s="450">
        <f>IF(IFERROR(HLOOKUP($F275,$F48:$FS48,1,FALSE),0)=0,0,1)</f>
        <v>0</v>
      </c>
      <c r="BB275" s="450">
        <f>IF(IFERROR(HLOOKUP($F275,$F49:$FS49,1,FALSE),0)=0,0,1)</f>
        <v>0</v>
      </c>
      <c r="BC275" s="450">
        <f>IF(IFERROR(HLOOKUP($F275,$F50:$FS50,1,FALSE),0)=0,0,1)</f>
        <v>0</v>
      </c>
      <c r="BD275" s="450">
        <f>IF(IFERROR(HLOOKUP($F275,$F51:$FS51,1,FALSE),0)=0,0,1)</f>
        <v>0</v>
      </c>
      <c r="BE275" s="450">
        <f>IF(IFERROR(HLOOKUP($F275,$F52:$FS52,1,FALSE),0)=0,0,1)</f>
        <v>0</v>
      </c>
      <c r="BF275" s="450">
        <f>IF(IFERROR(HLOOKUP($F275,$F53:$FS53,1,FALSE),0)=0,0,1)</f>
        <v>0</v>
      </c>
      <c r="BG275" s="450">
        <f>IF(IFERROR(HLOOKUP($F275,$F54:$FS54,1,FALSE),0)=0,0,1)</f>
        <v>0</v>
      </c>
      <c r="BH275" s="450">
        <f>IF(IFERROR(HLOOKUP($F275,$F55:$FS55,1,FALSE),0)=0,0,1)</f>
        <v>0</v>
      </c>
      <c r="BI275" s="450">
        <f>IF(IFERROR(HLOOKUP($F275,$F56:$FS56,1,FALSE),0)=0,0,1)</f>
        <v>0</v>
      </c>
      <c r="BJ275" s="450">
        <f>IF(IFERROR(HLOOKUP($F275,$F57:$FS57,1,FALSE),0)=0,0,1)</f>
        <v>0</v>
      </c>
      <c r="BK275" s="450">
        <f>IF(IFERROR(HLOOKUP($F275,$F58:$FS58,1,FALSE),0)=0,0,1)</f>
        <v>0</v>
      </c>
    </row>
    <row r="276" spans="1:63" ht="13">
      <c r="A276" s="609" t="s">
        <v>819</v>
      </c>
      <c r="B276" s="619" t="s">
        <v>679</v>
      </c>
      <c r="C276">
        <f t="shared" si="2"/>
        <v>2</v>
      </c>
      <c r="E276" s="609" t="s">
        <v>819</v>
      </c>
      <c r="F276" s="619" t="s">
        <v>679</v>
      </c>
      <c r="G276" s="450">
        <f>IF(IFERROR(HLOOKUP($F276,$F2:$FS2,1,FALSE),0)=0,0,1)</f>
        <v>0</v>
      </c>
      <c r="H276" s="450">
        <f>IF(IFERROR(HLOOKUP($F276,$F3:$FS3,1,FALSE),0)=0,0,1)</f>
        <v>1</v>
      </c>
      <c r="I276" s="450">
        <f>IF(IFERROR(HLOOKUP($F276,$F4:$FS4,1,FALSE),0)=0,0,1)</f>
        <v>1</v>
      </c>
      <c r="J276" s="450">
        <f>IF(IFERROR(HLOOKUP($F276,$F5:$FS5,1,FALSE),0)=0,0,1)</f>
        <v>0</v>
      </c>
      <c r="K276" s="450">
        <f>IF(IFERROR(HLOOKUP($F276,$F6:$FS6,1,FALSE),0)=0,0,1)</f>
        <v>0</v>
      </c>
      <c r="L276" s="450">
        <f>IF(IFERROR(HLOOKUP($F276,$F7:$FS7,1,FALSE),0)=0,0,1)</f>
        <v>0</v>
      </c>
      <c r="M276" s="450">
        <f>IF(IFERROR(HLOOKUP($F276,$F8:$FS8,1,FALSE),0)=0,0,1)</f>
        <v>0</v>
      </c>
      <c r="N276" s="450">
        <f>IF(IFERROR(HLOOKUP($F276,$F9:$FS9,1,FALSE),0)=0,0,1)</f>
        <v>0</v>
      </c>
      <c r="O276" s="450">
        <f>IF(IFERROR(HLOOKUP($F276,$F10:$FS10,1,FALSE),0)=0,0,1)</f>
        <v>0</v>
      </c>
      <c r="P276" s="450">
        <f>IF(IFERROR(HLOOKUP($F276,$F11:$FS11,1,FALSE),0)=0,0,1)</f>
        <v>0</v>
      </c>
      <c r="Q276" s="450">
        <f>IF(IFERROR(HLOOKUP($F276,$F12:$FS12,1,FALSE),0)=0,0,1)</f>
        <v>0</v>
      </c>
      <c r="R276" s="450">
        <f>IF(IFERROR(HLOOKUP($F276,$F13:$FS13,1,FALSE),0)=0,0,1)</f>
        <v>0</v>
      </c>
      <c r="S276" s="450">
        <f>IF(IFERROR(HLOOKUP($F276,$F14:$FS14,1,FALSE),0)=0,0,1)</f>
        <v>0</v>
      </c>
      <c r="T276" s="450">
        <f>IF(IFERROR(HLOOKUP($F276,$F15:$FS15,1,FALSE),0)=0,0,1)</f>
        <v>0</v>
      </c>
      <c r="U276" s="450">
        <f>IF(IFERROR(HLOOKUP($F276,$F16:$FS16,1,FALSE),0)=0,0,1)</f>
        <v>0</v>
      </c>
      <c r="V276" s="450">
        <f>IF(IFERROR(HLOOKUP($F276,$F17:$FS17,1,FALSE),0)=0,0,1)</f>
        <v>0</v>
      </c>
      <c r="W276" s="450">
        <f>IF(IFERROR(HLOOKUP($F276,$F18:$FS18,1,FALSE),0)=0,0,1)</f>
        <v>0</v>
      </c>
      <c r="X276" s="450">
        <f>IF(IFERROR(HLOOKUP($F276,$F19:$FS19,1,FALSE),0)=0,0,1)</f>
        <v>0</v>
      </c>
      <c r="Y276" s="450">
        <f>IF(IFERROR(HLOOKUP($F276,$F20:$FS20,1,FALSE),0)=0,0,1)</f>
        <v>0</v>
      </c>
      <c r="Z276" s="450">
        <f>IF(IFERROR(HLOOKUP($F276,$F21:$FS21,1,FALSE),0)=0,0,1)</f>
        <v>0</v>
      </c>
      <c r="AA276" s="450">
        <f>IF(IFERROR(HLOOKUP($F276,$F22:$FS22,1,FALSE),0)=0,0,1)</f>
        <v>0</v>
      </c>
      <c r="AB276" s="450">
        <f>IF(IFERROR(HLOOKUP($F276,$F23:$FS23,1,FALSE),0)=0,0,1)</f>
        <v>0</v>
      </c>
      <c r="AC276" s="450">
        <f>IF(IFERROR(HLOOKUP($F276,$F24:$FS24,1,FALSE),0)=0,0,1)</f>
        <v>0</v>
      </c>
      <c r="AD276" s="450">
        <f>IF(IFERROR(HLOOKUP($F276,$F25:$FS25,1,FALSE),0)=0,0,1)</f>
        <v>0</v>
      </c>
      <c r="AE276" s="450">
        <f>IF(IFERROR(HLOOKUP($F276,$F26:$FS26,1,FALSE),0)=0,0,1)</f>
        <v>0</v>
      </c>
      <c r="AF276" s="450">
        <f>IF(IFERROR(HLOOKUP($F276,$F27:$FS27,1,FALSE),0)=0,0,1)</f>
        <v>0</v>
      </c>
      <c r="AG276" s="450">
        <f>IF(IFERROR(HLOOKUP($F276,$F28:$FS28,1,FALSE),0)=0,0,1)</f>
        <v>0</v>
      </c>
      <c r="AH276" s="450">
        <f>IF(IFERROR(HLOOKUP($F276,$F29:$FS29,1,FALSE),0)=0,0,1)</f>
        <v>0</v>
      </c>
      <c r="AI276" s="450">
        <f>IF(IFERROR(HLOOKUP($F276,$F30:$FS30,1,FALSE),0)=0,0,1)</f>
        <v>0</v>
      </c>
      <c r="AJ276" s="450">
        <f>IF(IFERROR(HLOOKUP($F276,$F31:$FS31,1,FALSE),0)=0,0,1)</f>
        <v>0</v>
      </c>
      <c r="AK276" s="450">
        <f>IF(IFERROR(HLOOKUP($F276,$F32:$FS32,1,FALSE),0)=0,0,1)</f>
        <v>0</v>
      </c>
      <c r="AL276" s="450">
        <f>IF(IFERROR(HLOOKUP($F276,$F33:$FS33,1,FALSE),0)=0,0,1)</f>
        <v>0</v>
      </c>
      <c r="AM276" s="450">
        <f>IF(IFERROR(HLOOKUP($F276,$F34:$FS34,1,FALSE),0)=0,0,1)</f>
        <v>0</v>
      </c>
      <c r="AN276" s="450">
        <f>IF(IFERROR(HLOOKUP($F276,$F35:$FS35,1,FALSE),0)=0,0,1)</f>
        <v>0</v>
      </c>
      <c r="AO276" s="450">
        <f>IF(IFERROR(HLOOKUP($F276,$F36:$FS36,1,FALSE),0)=0,0,1)</f>
        <v>0</v>
      </c>
      <c r="AP276" s="450">
        <f>IF(IFERROR(HLOOKUP($F276,$F37:$FS37,1,FALSE),0)=0,0,1)</f>
        <v>0</v>
      </c>
      <c r="AQ276" s="450">
        <f>IF(IFERROR(HLOOKUP($F276,$F38:$FS38,1,FALSE),0)=0,0,1)</f>
        <v>0</v>
      </c>
      <c r="AR276" s="450">
        <f>IF(IFERROR(HLOOKUP($F276,$F39:$FS39,1,FALSE),0)=0,0,1)</f>
        <v>0</v>
      </c>
      <c r="AS276" s="450">
        <f>IF(IFERROR(HLOOKUP($F276,$F40:$FS40,1,FALSE),0)=0,0,1)</f>
        <v>0</v>
      </c>
      <c r="AT276" s="450">
        <f>IF(IFERROR(HLOOKUP($F276,$F41:$FS41,1,FALSE),0)=0,0,1)</f>
        <v>0</v>
      </c>
      <c r="AU276" s="450">
        <f>IF(IFERROR(HLOOKUP($F276,$F42:$FS42,1,FALSE),0)=0,0,1)</f>
        <v>0</v>
      </c>
      <c r="AV276" s="450">
        <f>IF(IFERROR(HLOOKUP($F276,$F43:$FS43,1,FALSE),0)=0,0,1)</f>
        <v>0</v>
      </c>
      <c r="AW276" s="450">
        <f>IF(IFERROR(HLOOKUP($F276,$F44:$FS44,1,FALSE),0)=0,0,1)</f>
        <v>0</v>
      </c>
      <c r="AX276" s="450">
        <f>IF(IFERROR(HLOOKUP($F276,$F45:$FS45,1,FALSE),0)=0,0,1)</f>
        <v>0</v>
      </c>
      <c r="AY276" s="450">
        <f>IF(IFERROR(HLOOKUP($F276,$F46:$FS46,1,FALSE),0)=0,0,1)</f>
        <v>0</v>
      </c>
      <c r="AZ276" s="450">
        <f>IF(IFERROR(HLOOKUP($F276,$F47:$FS47,1,FALSE),0)=0,0,1)</f>
        <v>0</v>
      </c>
      <c r="BA276" s="450">
        <f>IF(IFERROR(HLOOKUP($F276,$F48:$FS48,1,FALSE),0)=0,0,1)</f>
        <v>0</v>
      </c>
      <c r="BB276" s="450">
        <f>IF(IFERROR(HLOOKUP($F276,$F49:$FS49,1,FALSE),0)=0,0,1)</f>
        <v>0</v>
      </c>
      <c r="BC276" s="450">
        <f>IF(IFERROR(HLOOKUP($F276,$F50:$FS50,1,FALSE),0)=0,0,1)</f>
        <v>0</v>
      </c>
      <c r="BD276" s="450">
        <f>IF(IFERROR(HLOOKUP($F276,$F51:$FS51,1,FALSE),0)=0,0,1)</f>
        <v>0</v>
      </c>
      <c r="BE276" s="450">
        <f>IF(IFERROR(HLOOKUP($F276,$F52:$FS52,1,FALSE),0)=0,0,1)</f>
        <v>0</v>
      </c>
      <c r="BF276" s="450">
        <f>IF(IFERROR(HLOOKUP($F276,$F53:$FS53,1,FALSE),0)=0,0,1)</f>
        <v>0</v>
      </c>
      <c r="BG276" s="450">
        <f>IF(IFERROR(HLOOKUP($F276,$F54:$FS54,1,FALSE),0)=0,0,1)</f>
        <v>0</v>
      </c>
      <c r="BH276" s="450">
        <f>IF(IFERROR(HLOOKUP($F276,$F55:$FS55,1,FALSE),0)=0,0,1)</f>
        <v>0</v>
      </c>
      <c r="BI276" s="450">
        <f>IF(IFERROR(HLOOKUP($F276,$F56:$FS56,1,FALSE),0)=0,0,1)</f>
        <v>0</v>
      </c>
      <c r="BJ276" s="450">
        <f>IF(IFERROR(HLOOKUP($F276,$F57:$FS57,1,FALSE),0)=0,0,1)</f>
        <v>0</v>
      </c>
      <c r="BK276" s="450">
        <f>IF(IFERROR(HLOOKUP($F276,$F58:$FS58,1,FALSE),0)=0,0,1)</f>
        <v>0</v>
      </c>
    </row>
    <row r="277" spans="1:63" ht="13">
      <c r="A277" s="609" t="s">
        <v>819</v>
      </c>
      <c r="B277" s="619" t="s">
        <v>680</v>
      </c>
      <c r="C277">
        <f t="shared" si="2"/>
        <v>2</v>
      </c>
      <c r="E277" s="609" t="s">
        <v>819</v>
      </c>
      <c r="F277" s="619" t="s">
        <v>680</v>
      </c>
      <c r="G277" s="450">
        <f>IF(IFERROR(HLOOKUP($F277,$F2:$FS2,1,FALSE),0)=0,0,1)</f>
        <v>0</v>
      </c>
      <c r="H277" s="450">
        <f>IF(IFERROR(HLOOKUP($F277,$F3:$FS3,1,FALSE),0)=0,0,1)</f>
        <v>1</v>
      </c>
      <c r="I277" s="450">
        <f>IF(IFERROR(HLOOKUP($F277,$F4:$FS4,1,FALSE),0)=0,0,1)</f>
        <v>1</v>
      </c>
      <c r="J277" s="450">
        <f>IF(IFERROR(HLOOKUP($F277,$F5:$FS5,1,FALSE),0)=0,0,1)</f>
        <v>0</v>
      </c>
      <c r="K277" s="450">
        <f>IF(IFERROR(HLOOKUP($F277,$F6:$FS6,1,FALSE),0)=0,0,1)</f>
        <v>0</v>
      </c>
      <c r="L277" s="450">
        <f>IF(IFERROR(HLOOKUP($F277,$F7:$FS7,1,FALSE),0)=0,0,1)</f>
        <v>0</v>
      </c>
      <c r="M277" s="450">
        <f>IF(IFERROR(HLOOKUP($F277,$F8:$FS8,1,FALSE),0)=0,0,1)</f>
        <v>0</v>
      </c>
      <c r="N277" s="450">
        <f>IF(IFERROR(HLOOKUP($F277,$F9:$FS9,1,FALSE),0)=0,0,1)</f>
        <v>0</v>
      </c>
      <c r="O277" s="450">
        <f>IF(IFERROR(HLOOKUP($F277,$F10:$FS10,1,FALSE),0)=0,0,1)</f>
        <v>0</v>
      </c>
      <c r="P277" s="450">
        <f>IF(IFERROR(HLOOKUP($F277,$F11:$FS11,1,FALSE),0)=0,0,1)</f>
        <v>0</v>
      </c>
      <c r="Q277" s="450">
        <f>IF(IFERROR(HLOOKUP($F277,$F12:$FS12,1,FALSE),0)=0,0,1)</f>
        <v>0</v>
      </c>
      <c r="R277" s="450">
        <f>IF(IFERROR(HLOOKUP($F277,$F13:$FS13,1,FALSE),0)=0,0,1)</f>
        <v>0</v>
      </c>
      <c r="S277" s="450">
        <f>IF(IFERROR(HLOOKUP($F277,$F14:$FS14,1,FALSE),0)=0,0,1)</f>
        <v>0</v>
      </c>
      <c r="T277" s="450">
        <f>IF(IFERROR(HLOOKUP($F277,$F15:$FS15,1,FALSE),0)=0,0,1)</f>
        <v>0</v>
      </c>
      <c r="U277" s="450">
        <f>IF(IFERROR(HLOOKUP($F277,$F16:$FS16,1,FALSE),0)=0,0,1)</f>
        <v>0</v>
      </c>
      <c r="V277" s="450">
        <f>IF(IFERROR(HLOOKUP($F277,$F17:$FS17,1,FALSE),0)=0,0,1)</f>
        <v>0</v>
      </c>
      <c r="W277" s="450">
        <f>IF(IFERROR(HLOOKUP($F277,$F18:$FS18,1,FALSE),0)=0,0,1)</f>
        <v>0</v>
      </c>
      <c r="X277" s="450">
        <f>IF(IFERROR(HLOOKUP($F277,$F19:$FS19,1,FALSE),0)=0,0,1)</f>
        <v>0</v>
      </c>
      <c r="Y277" s="450">
        <f>IF(IFERROR(HLOOKUP($F277,$F20:$FS20,1,FALSE),0)=0,0,1)</f>
        <v>0</v>
      </c>
      <c r="Z277" s="450">
        <f>IF(IFERROR(HLOOKUP($F277,$F21:$FS21,1,FALSE),0)=0,0,1)</f>
        <v>0</v>
      </c>
      <c r="AA277" s="450">
        <f>IF(IFERROR(HLOOKUP($F277,$F22:$FS22,1,FALSE),0)=0,0,1)</f>
        <v>0</v>
      </c>
      <c r="AB277" s="450">
        <f>IF(IFERROR(HLOOKUP($F277,$F23:$FS23,1,FALSE),0)=0,0,1)</f>
        <v>0</v>
      </c>
      <c r="AC277" s="450">
        <f>IF(IFERROR(HLOOKUP($F277,$F24:$FS24,1,FALSE),0)=0,0,1)</f>
        <v>0</v>
      </c>
      <c r="AD277" s="450">
        <f>IF(IFERROR(HLOOKUP($F277,$F25:$FS25,1,FALSE),0)=0,0,1)</f>
        <v>0</v>
      </c>
      <c r="AE277" s="450">
        <f>IF(IFERROR(HLOOKUP($F277,$F26:$FS26,1,FALSE),0)=0,0,1)</f>
        <v>0</v>
      </c>
      <c r="AF277" s="450">
        <f>IF(IFERROR(HLOOKUP($F277,$F27:$FS27,1,FALSE),0)=0,0,1)</f>
        <v>0</v>
      </c>
      <c r="AG277" s="450">
        <f>IF(IFERROR(HLOOKUP($F277,$F28:$FS28,1,FALSE),0)=0,0,1)</f>
        <v>0</v>
      </c>
      <c r="AH277" s="450">
        <f>IF(IFERROR(HLOOKUP($F277,$F29:$FS29,1,FALSE),0)=0,0,1)</f>
        <v>0</v>
      </c>
      <c r="AI277" s="450">
        <f>IF(IFERROR(HLOOKUP($F277,$F30:$FS30,1,FALSE),0)=0,0,1)</f>
        <v>0</v>
      </c>
      <c r="AJ277" s="450">
        <f>IF(IFERROR(HLOOKUP($F277,$F31:$FS31,1,FALSE),0)=0,0,1)</f>
        <v>0</v>
      </c>
      <c r="AK277" s="450">
        <f>IF(IFERROR(HLOOKUP($F277,$F32:$FS32,1,FALSE),0)=0,0,1)</f>
        <v>0</v>
      </c>
      <c r="AL277" s="450">
        <f>IF(IFERROR(HLOOKUP($F277,$F33:$FS33,1,FALSE),0)=0,0,1)</f>
        <v>0</v>
      </c>
      <c r="AM277" s="450">
        <f>IF(IFERROR(HLOOKUP($F277,$F34:$FS34,1,FALSE),0)=0,0,1)</f>
        <v>0</v>
      </c>
      <c r="AN277" s="450">
        <f>IF(IFERROR(HLOOKUP($F277,$F35:$FS35,1,FALSE),0)=0,0,1)</f>
        <v>0</v>
      </c>
      <c r="AO277" s="450">
        <f>IF(IFERROR(HLOOKUP($F277,$F36:$FS36,1,FALSE),0)=0,0,1)</f>
        <v>0</v>
      </c>
      <c r="AP277" s="450">
        <f>IF(IFERROR(HLOOKUP($F277,$F37:$FS37,1,FALSE),0)=0,0,1)</f>
        <v>0</v>
      </c>
      <c r="AQ277" s="450">
        <f>IF(IFERROR(HLOOKUP($F277,$F38:$FS38,1,FALSE),0)=0,0,1)</f>
        <v>0</v>
      </c>
      <c r="AR277" s="450">
        <f>IF(IFERROR(HLOOKUP($F277,$F39:$FS39,1,FALSE),0)=0,0,1)</f>
        <v>0</v>
      </c>
      <c r="AS277" s="450">
        <f>IF(IFERROR(HLOOKUP($F277,$F40:$FS40,1,FALSE),0)=0,0,1)</f>
        <v>0</v>
      </c>
      <c r="AT277" s="450">
        <f>IF(IFERROR(HLOOKUP($F277,$F41:$FS41,1,FALSE),0)=0,0,1)</f>
        <v>0</v>
      </c>
      <c r="AU277" s="450">
        <f>IF(IFERROR(HLOOKUP($F277,$F42:$FS42,1,FALSE),0)=0,0,1)</f>
        <v>0</v>
      </c>
      <c r="AV277" s="450">
        <f>IF(IFERROR(HLOOKUP($F277,$F43:$FS43,1,FALSE),0)=0,0,1)</f>
        <v>0</v>
      </c>
      <c r="AW277" s="450">
        <f>IF(IFERROR(HLOOKUP($F277,$F44:$FS44,1,FALSE),0)=0,0,1)</f>
        <v>0</v>
      </c>
      <c r="AX277" s="450">
        <f>IF(IFERROR(HLOOKUP($F277,$F45:$FS45,1,FALSE),0)=0,0,1)</f>
        <v>0</v>
      </c>
      <c r="AY277" s="450">
        <f>IF(IFERROR(HLOOKUP($F277,$F46:$FS46,1,FALSE),0)=0,0,1)</f>
        <v>0</v>
      </c>
      <c r="AZ277" s="450">
        <f>IF(IFERROR(HLOOKUP($F277,$F47:$FS47,1,FALSE),0)=0,0,1)</f>
        <v>0</v>
      </c>
      <c r="BA277" s="450">
        <f>IF(IFERROR(HLOOKUP($F277,$F48:$FS48,1,FALSE),0)=0,0,1)</f>
        <v>0</v>
      </c>
      <c r="BB277" s="450">
        <f>IF(IFERROR(HLOOKUP($F277,$F49:$FS49,1,FALSE),0)=0,0,1)</f>
        <v>0</v>
      </c>
      <c r="BC277" s="450">
        <f>IF(IFERROR(HLOOKUP($F277,$F50:$FS50,1,FALSE),0)=0,0,1)</f>
        <v>0</v>
      </c>
      <c r="BD277" s="450">
        <f>IF(IFERROR(HLOOKUP($F277,$F51:$FS51,1,FALSE),0)=0,0,1)</f>
        <v>0</v>
      </c>
      <c r="BE277" s="450">
        <f>IF(IFERROR(HLOOKUP($F277,$F52:$FS52,1,FALSE),0)=0,0,1)</f>
        <v>0</v>
      </c>
      <c r="BF277" s="450">
        <f>IF(IFERROR(HLOOKUP($F277,$F53:$FS53,1,FALSE),0)=0,0,1)</f>
        <v>0</v>
      </c>
      <c r="BG277" s="450">
        <f>IF(IFERROR(HLOOKUP($F277,$F54:$FS54,1,FALSE),0)=0,0,1)</f>
        <v>0</v>
      </c>
      <c r="BH277" s="450">
        <f>IF(IFERROR(HLOOKUP($F277,$F55:$FS55,1,FALSE),0)=0,0,1)</f>
        <v>0</v>
      </c>
      <c r="BI277" s="450">
        <f>IF(IFERROR(HLOOKUP($F277,$F56:$FS56,1,FALSE),0)=0,0,1)</f>
        <v>0</v>
      </c>
      <c r="BJ277" s="450">
        <f>IF(IFERROR(HLOOKUP($F277,$F57:$FS57,1,FALSE),0)=0,0,1)</f>
        <v>0</v>
      </c>
      <c r="BK277" s="450">
        <f>IF(IFERROR(HLOOKUP($F277,$F58:$FS58,1,FALSE),0)=0,0,1)</f>
        <v>0</v>
      </c>
    </row>
    <row r="278" spans="1:63" ht="13">
      <c r="A278" s="609" t="s">
        <v>819</v>
      </c>
      <c r="B278" s="619" t="s">
        <v>681</v>
      </c>
      <c r="C278">
        <f t="shared" si="2"/>
        <v>2</v>
      </c>
      <c r="E278" s="609" t="s">
        <v>819</v>
      </c>
      <c r="F278" s="619" t="s">
        <v>681</v>
      </c>
      <c r="G278" s="450">
        <f>IF(IFERROR(HLOOKUP($F278,$F2:$FS2,1,FALSE),0)=0,0,1)</f>
        <v>0</v>
      </c>
      <c r="H278" s="450">
        <f>IF(IFERROR(HLOOKUP($F278,$F3:$FS3,1,FALSE),0)=0,0,1)</f>
        <v>1</v>
      </c>
      <c r="I278" s="450">
        <f>IF(IFERROR(HLOOKUP($F278,$F4:$FS4,1,FALSE),0)=0,0,1)</f>
        <v>1</v>
      </c>
      <c r="J278" s="450">
        <f>IF(IFERROR(HLOOKUP($F278,$F5:$FS5,1,FALSE),0)=0,0,1)</f>
        <v>0</v>
      </c>
      <c r="K278" s="450">
        <f>IF(IFERROR(HLOOKUP($F278,$F6:$FS6,1,FALSE),0)=0,0,1)</f>
        <v>0</v>
      </c>
      <c r="L278" s="450">
        <f>IF(IFERROR(HLOOKUP($F278,$F7:$FS7,1,FALSE),0)=0,0,1)</f>
        <v>0</v>
      </c>
      <c r="M278" s="450">
        <f>IF(IFERROR(HLOOKUP($F278,$F8:$FS8,1,FALSE),0)=0,0,1)</f>
        <v>0</v>
      </c>
      <c r="N278" s="450">
        <f>IF(IFERROR(HLOOKUP($F278,$F9:$FS9,1,FALSE),0)=0,0,1)</f>
        <v>0</v>
      </c>
      <c r="O278" s="450">
        <f>IF(IFERROR(HLOOKUP($F278,$F10:$FS10,1,FALSE),0)=0,0,1)</f>
        <v>0</v>
      </c>
      <c r="P278" s="450">
        <f>IF(IFERROR(HLOOKUP($F278,$F11:$FS11,1,FALSE),0)=0,0,1)</f>
        <v>0</v>
      </c>
      <c r="Q278" s="450">
        <f>IF(IFERROR(HLOOKUP($F278,$F12:$FS12,1,FALSE),0)=0,0,1)</f>
        <v>0</v>
      </c>
      <c r="R278" s="450">
        <f>IF(IFERROR(HLOOKUP($F278,$F13:$FS13,1,FALSE),0)=0,0,1)</f>
        <v>0</v>
      </c>
      <c r="S278" s="450">
        <f>IF(IFERROR(HLOOKUP($F278,$F14:$FS14,1,FALSE),0)=0,0,1)</f>
        <v>0</v>
      </c>
      <c r="T278" s="450">
        <f>IF(IFERROR(HLOOKUP($F278,$F15:$FS15,1,FALSE),0)=0,0,1)</f>
        <v>0</v>
      </c>
      <c r="U278" s="450">
        <f>IF(IFERROR(HLOOKUP($F278,$F16:$FS16,1,FALSE),0)=0,0,1)</f>
        <v>0</v>
      </c>
      <c r="V278" s="450">
        <f>IF(IFERROR(HLOOKUP($F278,$F17:$FS17,1,FALSE),0)=0,0,1)</f>
        <v>0</v>
      </c>
      <c r="W278" s="450">
        <f>IF(IFERROR(HLOOKUP($F278,$F18:$FS18,1,FALSE),0)=0,0,1)</f>
        <v>0</v>
      </c>
      <c r="X278" s="450">
        <f>IF(IFERROR(HLOOKUP($F278,$F19:$FS19,1,FALSE),0)=0,0,1)</f>
        <v>0</v>
      </c>
      <c r="Y278" s="450">
        <f>IF(IFERROR(HLOOKUP($F278,$F20:$FS20,1,FALSE),0)=0,0,1)</f>
        <v>0</v>
      </c>
      <c r="Z278" s="450">
        <f>IF(IFERROR(HLOOKUP($F278,$F21:$FS21,1,FALSE),0)=0,0,1)</f>
        <v>0</v>
      </c>
      <c r="AA278" s="450">
        <f>IF(IFERROR(HLOOKUP($F278,$F22:$FS22,1,FALSE),0)=0,0,1)</f>
        <v>0</v>
      </c>
      <c r="AB278" s="450">
        <f>IF(IFERROR(HLOOKUP($F278,$F23:$FS23,1,FALSE),0)=0,0,1)</f>
        <v>0</v>
      </c>
      <c r="AC278" s="450">
        <f>IF(IFERROR(HLOOKUP($F278,$F24:$FS24,1,FALSE),0)=0,0,1)</f>
        <v>0</v>
      </c>
      <c r="AD278" s="450">
        <f>IF(IFERROR(HLOOKUP($F278,$F25:$FS25,1,FALSE),0)=0,0,1)</f>
        <v>0</v>
      </c>
      <c r="AE278" s="450">
        <f>IF(IFERROR(HLOOKUP($F278,$F26:$FS26,1,FALSE),0)=0,0,1)</f>
        <v>0</v>
      </c>
      <c r="AF278" s="450">
        <f>IF(IFERROR(HLOOKUP($F278,$F27:$FS27,1,FALSE),0)=0,0,1)</f>
        <v>0</v>
      </c>
      <c r="AG278" s="450">
        <f>IF(IFERROR(HLOOKUP($F278,$F28:$FS28,1,FALSE),0)=0,0,1)</f>
        <v>0</v>
      </c>
      <c r="AH278" s="450">
        <f>IF(IFERROR(HLOOKUP($F278,$F29:$FS29,1,FALSE),0)=0,0,1)</f>
        <v>0</v>
      </c>
      <c r="AI278" s="450">
        <f>IF(IFERROR(HLOOKUP($F278,$F30:$FS30,1,FALSE),0)=0,0,1)</f>
        <v>0</v>
      </c>
      <c r="AJ278" s="450">
        <f>IF(IFERROR(HLOOKUP($F278,$F31:$FS31,1,FALSE),0)=0,0,1)</f>
        <v>0</v>
      </c>
      <c r="AK278" s="450">
        <f>IF(IFERROR(HLOOKUP($F278,$F32:$FS32,1,FALSE),0)=0,0,1)</f>
        <v>0</v>
      </c>
      <c r="AL278" s="450">
        <f>IF(IFERROR(HLOOKUP($F278,$F33:$FS33,1,FALSE),0)=0,0,1)</f>
        <v>0</v>
      </c>
      <c r="AM278" s="450">
        <f>IF(IFERROR(HLOOKUP($F278,$F34:$FS34,1,FALSE),0)=0,0,1)</f>
        <v>0</v>
      </c>
      <c r="AN278" s="450">
        <f>IF(IFERROR(HLOOKUP($F278,$F35:$FS35,1,FALSE),0)=0,0,1)</f>
        <v>0</v>
      </c>
      <c r="AO278" s="450">
        <f>IF(IFERROR(HLOOKUP($F278,$F36:$FS36,1,FALSE),0)=0,0,1)</f>
        <v>0</v>
      </c>
      <c r="AP278" s="450">
        <f>IF(IFERROR(HLOOKUP($F278,$F37:$FS37,1,FALSE),0)=0,0,1)</f>
        <v>0</v>
      </c>
      <c r="AQ278" s="450">
        <f>IF(IFERROR(HLOOKUP($F278,$F38:$FS38,1,FALSE),0)=0,0,1)</f>
        <v>0</v>
      </c>
      <c r="AR278" s="450">
        <f>IF(IFERROR(HLOOKUP($F278,$F39:$FS39,1,FALSE),0)=0,0,1)</f>
        <v>0</v>
      </c>
      <c r="AS278" s="450">
        <f>IF(IFERROR(HLOOKUP($F278,$F40:$FS40,1,FALSE),0)=0,0,1)</f>
        <v>0</v>
      </c>
      <c r="AT278" s="450">
        <f>IF(IFERROR(HLOOKUP($F278,$F41:$FS41,1,FALSE),0)=0,0,1)</f>
        <v>0</v>
      </c>
      <c r="AU278" s="450">
        <f>IF(IFERROR(HLOOKUP($F278,$F42:$FS42,1,FALSE),0)=0,0,1)</f>
        <v>0</v>
      </c>
      <c r="AV278" s="450">
        <f>IF(IFERROR(HLOOKUP($F278,$F43:$FS43,1,FALSE),0)=0,0,1)</f>
        <v>0</v>
      </c>
      <c r="AW278" s="450">
        <f>IF(IFERROR(HLOOKUP($F278,$F44:$FS44,1,FALSE),0)=0,0,1)</f>
        <v>0</v>
      </c>
      <c r="AX278" s="450">
        <f>IF(IFERROR(HLOOKUP($F278,$F45:$FS45,1,FALSE),0)=0,0,1)</f>
        <v>0</v>
      </c>
      <c r="AY278" s="450">
        <f>IF(IFERROR(HLOOKUP($F278,$F46:$FS46,1,FALSE),0)=0,0,1)</f>
        <v>0</v>
      </c>
      <c r="AZ278" s="450">
        <f>IF(IFERROR(HLOOKUP($F278,$F47:$FS47,1,FALSE),0)=0,0,1)</f>
        <v>0</v>
      </c>
      <c r="BA278" s="450">
        <f>IF(IFERROR(HLOOKUP($F278,$F48:$FS48,1,FALSE),0)=0,0,1)</f>
        <v>0</v>
      </c>
      <c r="BB278" s="450">
        <f>IF(IFERROR(HLOOKUP($F278,$F49:$FS49,1,FALSE),0)=0,0,1)</f>
        <v>0</v>
      </c>
      <c r="BC278" s="450">
        <f>IF(IFERROR(HLOOKUP($F278,$F50:$FS50,1,FALSE),0)=0,0,1)</f>
        <v>0</v>
      </c>
      <c r="BD278" s="450">
        <f>IF(IFERROR(HLOOKUP($F278,$F51:$FS51,1,FALSE),0)=0,0,1)</f>
        <v>0</v>
      </c>
      <c r="BE278" s="450">
        <f>IF(IFERROR(HLOOKUP($F278,$F52:$FS52,1,FALSE),0)=0,0,1)</f>
        <v>0</v>
      </c>
      <c r="BF278" s="450">
        <f>IF(IFERROR(HLOOKUP($F278,$F53:$FS53,1,FALSE),0)=0,0,1)</f>
        <v>0</v>
      </c>
      <c r="BG278" s="450">
        <f>IF(IFERROR(HLOOKUP($F278,$F54:$FS54,1,FALSE),0)=0,0,1)</f>
        <v>0</v>
      </c>
      <c r="BH278" s="450">
        <f>IF(IFERROR(HLOOKUP($F278,$F55:$FS55,1,FALSE),0)=0,0,1)</f>
        <v>0</v>
      </c>
      <c r="BI278" s="450">
        <f>IF(IFERROR(HLOOKUP($F278,$F56:$FS56,1,FALSE),0)=0,0,1)</f>
        <v>0</v>
      </c>
      <c r="BJ278" s="450">
        <f>IF(IFERROR(HLOOKUP($F278,$F57:$FS57,1,FALSE),0)=0,0,1)</f>
        <v>0</v>
      </c>
      <c r="BK278" s="450">
        <f>IF(IFERROR(HLOOKUP($F278,$F58:$FS58,1,FALSE),0)=0,0,1)</f>
        <v>0</v>
      </c>
    </row>
    <row r="279" spans="1:63" ht="13">
      <c r="A279" s="609" t="s">
        <v>819</v>
      </c>
      <c r="B279" s="619" t="s">
        <v>682</v>
      </c>
      <c r="C279">
        <f t="shared" si="2"/>
        <v>6</v>
      </c>
      <c r="E279" s="609" t="s">
        <v>819</v>
      </c>
      <c r="F279" s="619" t="s">
        <v>682</v>
      </c>
      <c r="G279" s="450">
        <f>IF(IFERROR(HLOOKUP($F279,$F2:$FS2,1,FALSE),0)=0,0,1)</f>
        <v>0</v>
      </c>
      <c r="H279" s="450">
        <f>IF(IFERROR(HLOOKUP($F279,$F3:$FS3,1,FALSE),0)=0,0,1)</f>
        <v>1</v>
      </c>
      <c r="I279" s="450">
        <f>IF(IFERROR(HLOOKUP($F279,$F4:$FS4,1,FALSE),0)=0,0,1)</f>
        <v>1</v>
      </c>
      <c r="J279" s="450">
        <f>IF(IFERROR(HLOOKUP($F279,$F5:$FS5,1,FALSE),0)=0,0,1)</f>
        <v>0</v>
      </c>
      <c r="K279" s="450">
        <f>IF(IFERROR(HLOOKUP($F279,$F6:$FS6,1,FALSE),0)=0,0,1)</f>
        <v>0</v>
      </c>
      <c r="L279" s="450">
        <f>IF(IFERROR(HLOOKUP($F279,$F7:$FS7,1,FALSE),0)=0,0,1)</f>
        <v>0</v>
      </c>
      <c r="M279" s="450">
        <f>IF(IFERROR(HLOOKUP($F279,$F8:$FS8,1,FALSE),0)=0,0,1)</f>
        <v>0</v>
      </c>
      <c r="N279" s="450">
        <f>IF(IFERROR(HLOOKUP($F279,$F9:$FS9,1,FALSE),0)=0,0,1)</f>
        <v>1</v>
      </c>
      <c r="O279" s="450">
        <f>IF(IFERROR(HLOOKUP($F279,$F10:$FS10,1,FALSE),0)=0,0,1)</f>
        <v>0</v>
      </c>
      <c r="P279" s="450">
        <f>IF(IFERROR(HLOOKUP($F279,$F11:$FS11,1,FALSE),0)=0,0,1)</f>
        <v>0</v>
      </c>
      <c r="Q279" s="450">
        <f>IF(IFERROR(HLOOKUP($F279,$F12:$FS12,1,FALSE),0)=0,0,1)</f>
        <v>0</v>
      </c>
      <c r="R279" s="450">
        <f>IF(IFERROR(HLOOKUP($F279,$F13:$FS13,1,FALSE),0)=0,0,1)</f>
        <v>0</v>
      </c>
      <c r="S279" s="450">
        <f>IF(IFERROR(HLOOKUP($F279,$F14:$FS14,1,FALSE),0)=0,0,1)</f>
        <v>0</v>
      </c>
      <c r="T279" s="450">
        <f>IF(IFERROR(HLOOKUP($F279,$F15:$FS15,1,FALSE),0)=0,0,1)</f>
        <v>0</v>
      </c>
      <c r="U279" s="450">
        <f>IF(IFERROR(HLOOKUP($F279,$F16:$FS16,1,FALSE),0)=0,0,1)</f>
        <v>0</v>
      </c>
      <c r="V279" s="450">
        <f>IF(IFERROR(HLOOKUP($F279,$F17:$FS17,1,FALSE),0)=0,0,1)</f>
        <v>0</v>
      </c>
      <c r="W279" s="450">
        <f>IF(IFERROR(HLOOKUP($F279,$F18:$FS18,1,FALSE),0)=0,0,1)</f>
        <v>0</v>
      </c>
      <c r="X279" s="450">
        <f>IF(IFERROR(HLOOKUP($F279,$F19:$FS19,1,FALSE),0)=0,0,1)</f>
        <v>0</v>
      </c>
      <c r="Y279" s="450">
        <f>IF(IFERROR(HLOOKUP($F279,$F20:$FS20,1,FALSE),0)=0,0,1)</f>
        <v>0</v>
      </c>
      <c r="Z279" s="450">
        <f>IF(IFERROR(HLOOKUP($F279,$F21:$FS21,1,FALSE),0)=0,0,1)</f>
        <v>0</v>
      </c>
      <c r="AA279" s="450">
        <f>IF(IFERROR(HLOOKUP($F279,$F22:$FS22,1,FALSE),0)=0,0,1)</f>
        <v>0</v>
      </c>
      <c r="AB279" s="450">
        <f>IF(IFERROR(HLOOKUP($F279,$F23:$FS23,1,FALSE),0)=0,0,1)</f>
        <v>0</v>
      </c>
      <c r="AC279" s="450">
        <f>IF(IFERROR(HLOOKUP($F279,$F24:$FS24,1,FALSE),0)=0,0,1)</f>
        <v>0</v>
      </c>
      <c r="AD279" s="450">
        <f>IF(IFERROR(HLOOKUP($F279,$F25:$FS25,1,FALSE),0)=0,0,1)</f>
        <v>0</v>
      </c>
      <c r="AE279" s="450">
        <f>IF(IFERROR(HLOOKUP($F279,$F26:$FS26,1,FALSE),0)=0,0,1)</f>
        <v>0</v>
      </c>
      <c r="AF279" s="450">
        <f>IF(IFERROR(HLOOKUP($F279,$F27:$FS27,1,FALSE),0)=0,0,1)</f>
        <v>0</v>
      </c>
      <c r="AG279" s="450">
        <f>IF(IFERROR(HLOOKUP($F279,$F28:$FS28,1,FALSE),0)=0,0,1)</f>
        <v>0</v>
      </c>
      <c r="AH279" s="450">
        <f>IF(IFERROR(HLOOKUP($F279,$F29:$FS29,1,FALSE),0)=0,0,1)</f>
        <v>0</v>
      </c>
      <c r="AI279" s="450">
        <f>IF(IFERROR(HLOOKUP($F279,$F30:$FS30,1,FALSE),0)=0,0,1)</f>
        <v>0</v>
      </c>
      <c r="AJ279" s="450">
        <f>IF(IFERROR(HLOOKUP($F279,$F31:$FS31,1,FALSE),0)=0,0,1)</f>
        <v>0</v>
      </c>
      <c r="AK279" s="450">
        <f>IF(IFERROR(HLOOKUP($F279,$F32:$FS32,1,FALSE),0)=0,0,1)</f>
        <v>0</v>
      </c>
      <c r="AL279" s="450">
        <f>IF(IFERROR(HLOOKUP($F279,$F33:$FS33,1,FALSE),0)=0,0,1)</f>
        <v>0</v>
      </c>
      <c r="AM279" s="450">
        <f>IF(IFERROR(HLOOKUP($F279,$F34:$FS34,1,FALSE),0)=0,0,1)</f>
        <v>0</v>
      </c>
      <c r="AN279" s="450">
        <f>IF(IFERROR(HLOOKUP($F279,$F35:$FS35,1,FALSE),0)=0,0,1)</f>
        <v>0</v>
      </c>
      <c r="AO279" s="450">
        <f>IF(IFERROR(HLOOKUP($F279,$F36:$FS36,1,FALSE),0)=0,0,1)</f>
        <v>0</v>
      </c>
      <c r="AP279" s="450">
        <f>IF(IFERROR(HLOOKUP($F279,$F37:$FS37,1,FALSE),0)=0,0,1)</f>
        <v>0</v>
      </c>
      <c r="AQ279" s="450">
        <f>IF(IFERROR(HLOOKUP($F279,$F38:$FS38,1,FALSE),0)=0,0,1)</f>
        <v>0</v>
      </c>
      <c r="AR279" s="450">
        <f>IF(IFERROR(HLOOKUP($F279,$F39:$FS39,1,FALSE),0)=0,0,1)</f>
        <v>0</v>
      </c>
      <c r="AS279" s="450">
        <f>IF(IFERROR(HLOOKUP($F279,$F40:$FS40,1,FALSE),0)=0,0,1)</f>
        <v>0</v>
      </c>
      <c r="AT279" s="450">
        <f>IF(IFERROR(HLOOKUP($F279,$F41:$FS41,1,FALSE),0)=0,0,1)</f>
        <v>0</v>
      </c>
      <c r="AU279" s="450">
        <f>IF(IFERROR(HLOOKUP($F279,$F42:$FS42,1,FALSE),0)=0,0,1)</f>
        <v>0</v>
      </c>
      <c r="AV279" s="450">
        <f>IF(IFERROR(HLOOKUP($F279,$F43:$FS43,1,FALSE),0)=0,0,1)</f>
        <v>0</v>
      </c>
      <c r="AW279" s="450">
        <f>IF(IFERROR(HLOOKUP($F279,$F44:$FS44,1,FALSE),0)=0,0,1)</f>
        <v>0</v>
      </c>
      <c r="AX279" s="450">
        <f>IF(IFERROR(HLOOKUP($F279,$F45:$FS45,1,FALSE),0)=0,0,1)</f>
        <v>0</v>
      </c>
      <c r="AY279" s="450">
        <f>IF(IFERROR(HLOOKUP($F279,$F46:$FS46,1,FALSE),0)=0,0,1)</f>
        <v>0</v>
      </c>
      <c r="AZ279" s="450">
        <f>IF(IFERROR(HLOOKUP($F279,$F47:$FS47,1,FALSE),0)=0,0,1)</f>
        <v>0</v>
      </c>
      <c r="BA279" s="450">
        <f>IF(IFERROR(HLOOKUP($F279,$F48:$FS48,1,FALSE),0)=0,0,1)</f>
        <v>0</v>
      </c>
      <c r="BB279" s="450">
        <f>IF(IFERROR(HLOOKUP($F279,$F49:$FS49,1,FALSE),0)=0,0,1)</f>
        <v>1</v>
      </c>
      <c r="BC279" s="450">
        <f>IF(IFERROR(HLOOKUP($F279,$F50:$FS50,1,FALSE),0)=0,0,1)</f>
        <v>1</v>
      </c>
      <c r="BD279" s="450">
        <f>IF(IFERROR(HLOOKUP($F279,$F51:$FS51,1,FALSE),0)=0,0,1)</f>
        <v>1</v>
      </c>
      <c r="BE279" s="450">
        <f>IF(IFERROR(HLOOKUP($F279,$F52:$FS52,1,FALSE),0)=0,0,1)</f>
        <v>0</v>
      </c>
      <c r="BF279" s="450">
        <f>IF(IFERROR(HLOOKUP($F279,$F53:$FS53,1,FALSE),0)=0,0,1)</f>
        <v>0</v>
      </c>
      <c r="BG279" s="450">
        <f>IF(IFERROR(HLOOKUP($F279,$F54:$FS54,1,FALSE),0)=0,0,1)</f>
        <v>0</v>
      </c>
      <c r="BH279" s="450">
        <f>IF(IFERROR(HLOOKUP($F279,$F55:$FS55,1,FALSE),0)=0,0,1)</f>
        <v>0</v>
      </c>
      <c r="BI279" s="450">
        <f>IF(IFERROR(HLOOKUP($F279,$F56:$FS56,1,FALSE),0)=0,0,1)</f>
        <v>0</v>
      </c>
      <c r="BJ279" s="450">
        <f>IF(IFERROR(HLOOKUP($F279,$F57:$FS57,1,FALSE),0)=0,0,1)</f>
        <v>0</v>
      </c>
      <c r="BK279" s="450">
        <f>IF(IFERROR(HLOOKUP($F279,$F58:$FS58,1,FALSE),0)=0,0,1)</f>
        <v>0</v>
      </c>
    </row>
    <row r="280" spans="1:63" ht="13">
      <c r="A280" s="609" t="s">
        <v>819</v>
      </c>
      <c r="B280" s="619" t="s">
        <v>683</v>
      </c>
      <c r="C280">
        <f t="shared" si="2"/>
        <v>2</v>
      </c>
      <c r="E280" s="609" t="s">
        <v>819</v>
      </c>
      <c r="F280" s="619" t="s">
        <v>683</v>
      </c>
      <c r="G280" s="450">
        <f>IF(IFERROR(HLOOKUP($F280,$F2:$FS2,1,FALSE),0)=0,0,1)</f>
        <v>0</v>
      </c>
      <c r="H280" s="450">
        <f>IF(IFERROR(HLOOKUP($F280,$F3:$FS3,1,FALSE),0)=0,0,1)</f>
        <v>1</v>
      </c>
      <c r="I280" s="450">
        <f>IF(IFERROR(HLOOKUP($F280,$F4:$FS4,1,FALSE),0)=0,0,1)</f>
        <v>1</v>
      </c>
      <c r="J280" s="450">
        <f>IF(IFERROR(HLOOKUP($F280,$F5:$FS5,1,FALSE),0)=0,0,1)</f>
        <v>0</v>
      </c>
      <c r="K280" s="450">
        <f>IF(IFERROR(HLOOKUP($F280,$F6:$FS6,1,FALSE),0)=0,0,1)</f>
        <v>0</v>
      </c>
      <c r="L280" s="450">
        <f>IF(IFERROR(HLOOKUP($F280,$F7:$FS7,1,FALSE),0)=0,0,1)</f>
        <v>0</v>
      </c>
      <c r="M280" s="450">
        <f>IF(IFERROR(HLOOKUP($F280,$F8:$FS8,1,FALSE),0)=0,0,1)</f>
        <v>0</v>
      </c>
      <c r="N280" s="450">
        <f>IF(IFERROR(HLOOKUP($F280,$F9:$FS9,1,FALSE),0)=0,0,1)</f>
        <v>0</v>
      </c>
      <c r="O280" s="450">
        <f>IF(IFERROR(HLOOKUP($F280,$F10:$FS10,1,FALSE),0)=0,0,1)</f>
        <v>0</v>
      </c>
      <c r="P280" s="450">
        <f>IF(IFERROR(HLOOKUP($F280,$F11:$FS11,1,FALSE),0)=0,0,1)</f>
        <v>0</v>
      </c>
      <c r="Q280" s="450">
        <f>IF(IFERROR(HLOOKUP($F280,$F12:$FS12,1,FALSE),0)=0,0,1)</f>
        <v>0</v>
      </c>
      <c r="R280" s="450">
        <f>IF(IFERROR(HLOOKUP($F280,$F13:$FS13,1,FALSE),0)=0,0,1)</f>
        <v>0</v>
      </c>
      <c r="S280" s="450">
        <f>IF(IFERROR(HLOOKUP($F280,$F14:$FS14,1,FALSE),0)=0,0,1)</f>
        <v>0</v>
      </c>
      <c r="T280" s="450">
        <f>IF(IFERROR(HLOOKUP($F280,$F15:$FS15,1,FALSE),0)=0,0,1)</f>
        <v>0</v>
      </c>
      <c r="U280" s="450">
        <f>IF(IFERROR(HLOOKUP($F280,$F16:$FS16,1,FALSE),0)=0,0,1)</f>
        <v>0</v>
      </c>
      <c r="V280" s="450">
        <f>IF(IFERROR(HLOOKUP($F280,$F17:$FS17,1,FALSE),0)=0,0,1)</f>
        <v>0</v>
      </c>
      <c r="W280" s="450">
        <f>IF(IFERROR(HLOOKUP($F280,$F18:$FS18,1,FALSE),0)=0,0,1)</f>
        <v>0</v>
      </c>
      <c r="X280" s="450">
        <f>IF(IFERROR(HLOOKUP($F280,$F19:$FS19,1,FALSE),0)=0,0,1)</f>
        <v>0</v>
      </c>
      <c r="Y280" s="450">
        <f>IF(IFERROR(HLOOKUP($F280,$F20:$FS20,1,FALSE),0)=0,0,1)</f>
        <v>0</v>
      </c>
      <c r="Z280" s="450">
        <f>IF(IFERROR(HLOOKUP($F280,$F21:$FS21,1,FALSE),0)=0,0,1)</f>
        <v>0</v>
      </c>
      <c r="AA280" s="450">
        <f>IF(IFERROR(HLOOKUP($F280,$F22:$FS22,1,FALSE),0)=0,0,1)</f>
        <v>0</v>
      </c>
      <c r="AB280" s="450">
        <f>IF(IFERROR(HLOOKUP($F280,$F23:$FS23,1,FALSE),0)=0,0,1)</f>
        <v>0</v>
      </c>
      <c r="AC280" s="450">
        <f>IF(IFERROR(HLOOKUP($F280,$F24:$FS24,1,FALSE),0)=0,0,1)</f>
        <v>0</v>
      </c>
      <c r="AD280" s="450">
        <f>IF(IFERROR(HLOOKUP($F280,$F25:$FS25,1,FALSE),0)=0,0,1)</f>
        <v>0</v>
      </c>
      <c r="AE280" s="450">
        <f>IF(IFERROR(HLOOKUP($F280,$F26:$FS26,1,FALSE),0)=0,0,1)</f>
        <v>0</v>
      </c>
      <c r="AF280" s="450">
        <f>IF(IFERROR(HLOOKUP($F280,$F27:$FS27,1,FALSE),0)=0,0,1)</f>
        <v>0</v>
      </c>
      <c r="AG280" s="450">
        <f>IF(IFERROR(HLOOKUP($F280,$F28:$FS28,1,FALSE),0)=0,0,1)</f>
        <v>0</v>
      </c>
      <c r="AH280" s="450">
        <f>IF(IFERROR(HLOOKUP($F280,$F29:$FS29,1,FALSE),0)=0,0,1)</f>
        <v>0</v>
      </c>
      <c r="AI280" s="450">
        <f>IF(IFERROR(HLOOKUP($F280,$F30:$FS30,1,FALSE),0)=0,0,1)</f>
        <v>0</v>
      </c>
      <c r="AJ280" s="450">
        <f>IF(IFERROR(HLOOKUP($F280,$F31:$FS31,1,FALSE),0)=0,0,1)</f>
        <v>0</v>
      </c>
      <c r="AK280" s="450">
        <f>IF(IFERROR(HLOOKUP($F280,$F32:$FS32,1,FALSE),0)=0,0,1)</f>
        <v>0</v>
      </c>
      <c r="AL280" s="450">
        <f>IF(IFERROR(HLOOKUP($F280,$F33:$FS33,1,FALSE),0)=0,0,1)</f>
        <v>0</v>
      </c>
      <c r="AM280" s="450">
        <f>IF(IFERROR(HLOOKUP($F280,$F34:$FS34,1,FALSE),0)=0,0,1)</f>
        <v>0</v>
      </c>
      <c r="AN280" s="450">
        <f>IF(IFERROR(HLOOKUP($F280,$F35:$FS35,1,FALSE),0)=0,0,1)</f>
        <v>0</v>
      </c>
      <c r="AO280" s="450">
        <f>IF(IFERROR(HLOOKUP($F280,$F36:$FS36,1,FALSE),0)=0,0,1)</f>
        <v>0</v>
      </c>
      <c r="AP280" s="450">
        <f>IF(IFERROR(HLOOKUP($F280,$F37:$FS37,1,FALSE),0)=0,0,1)</f>
        <v>0</v>
      </c>
      <c r="AQ280" s="450">
        <f>IF(IFERROR(HLOOKUP($F280,$F38:$FS38,1,FALSE),0)=0,0,1)</f>
        <v>0</v>
      </c>
      <c r="AR280" s="450">
        <f>IF(IFERROR(HLOOKUP($F280,$F39:$FS39,1,FALSE),0)=0,0,1)</f>
        <v>0</v>
      </c>
      <c r="AS280" s="450">
        <f>IF(IFERROR(HLOOKUP($F280,$F40:$FS40,1,FALSE),0)=0,0,1)</f>
        <v>0</v>
      </c>
      <c r="AT280" s="450">
        <f>IF(IFERROR(HLOOKUP($F280,$F41:$FS41,1,FALSE),0)=0,0,1)</f>
        <v>0</v>
      </c>
      <c r="AU280" s="450">
        <f>IF(IFERROR(HLOOKUP($F280,$F42:$FS42,1,FALSE),0)=0,0,1)</f>
        <v>0</v>
      </c>
      <c r="AV280" s="450">
        <f>IF(IFERROR(HLOOKUP($F280,$F43:$FS43,1,FALSE),0)=0,0,1)</f>
        <v>0</v>
      </c>
      <c r="AW280" s="450">
        <f>IF(IFERROR(HLOOKUP($F280,$F44:$FS44,1,FALSE),0)=0,0,1)</f>
        <v>0</v>
      </c>
      <c r="AX280" s="450">
        <f>IF(IFERROR(HLOOKUP($F280,$F45:$FS45,1,FALSE),0)=0,0,1)</f>
        <v>0</v>
      </c>
      <c r="AY280" s="450">
        <f>IF(IFERROR(HLOOKUP($F280,$F46:$FS46,1,FALSE),0)=0,0,1)</f>
        <v>0</v>
      </c>
      <c r="AZ280" s="450">
        <f>IF(IFERROR(HLOOKUP($F280,$F47:$FS47,1,FALSE),0)=0,0,1)</f>
        <v>0</v>
      </c>
      <c r="BA280" s="450">
        <f>IF(IFERROR(HLOOKUP($F280,$F48:$FS48,1,FALSE),0)=0,0,1)</f>
        <v>0</v>
      </c>
      <c r="BB280" s="450">
        <f>IF(IFERROR(HLOOKUP($F280,$F49:$FS49,1,FALSE),0)=0,0,1)</f>
        <v>0</v>
      </c>
      <c r="BC280" s="450">
        <f>IF(IFERROR(HLOOKUP($F280,$F50:$FS50,1,FALSE),0)=0,0,1)</f>
        <v>0</v>
      </c>
      <c r="BD280" s="450">
        <f>IF(IFERROR(HLOOKUP($F280,$F51:$FS51,1,FALSE),0)=0,0,1)</f>
        <v>0</v>
      </c>
      <c r="BE280" s="450">
        <f>IF(IFERROR(HLOOKUP($F280,$F52:$FS52,1,FALSE),0)=0,0,1)</f>
        <v>0</v>
      </c>
      <c r="BF280" s="450">
        <f>IF(IFERROR(HLOOKUP($F280,$F53:$FS53,1,FALSE),0)=0,0,1)</f>
        <v>0</v>
      </c>
      <c r="BG280" s="450">
        <f>IF(IFERROR(HLOOKUP($F280,$F54:$FS54,1,FALSE),0)=0,0,1)</f>
        <v>0</v>
      </c>
      <c r="BH280" s="450">
        <f>IF(IFERROR(HLOOKUP($F280,$F55:$FS55,1,FALSE),0)=0,0,1)</f>
        <v>0</v>
      </c>
      <c r="BI280" s="450">
        <f>IF(IFERROR(HLOOKUP($F280,$F56:$FS56,1,FALSE),0)=0,0,1)</f>
        <v>0</v>
      </c>
      <c r="BJ280" s="450">
        <f>IF(IFERROR(HLOOKUP($F280,$F57:$FS57,1,FALSE),0)=0,0,1)</f>
        <v>0</v>
      </c>
      <c r="BK280" s="450">
        <f>IF(IFERROR(HLOOKUP($F280,$F58:$FS58,1,FALSE),0)=0,0,1)</f>
        <v>0</v>
      </c>
    </row>
    <row r="281" spans="1:63" ht="13">
      <c r="A281" s="609" t="s">
        <v>819</v>
      </c>
      <c r="B281" s="619" t="s">
        <v>684</v>
      </c>
      <c r="C281">
        <f t="shared" si="2"/>
        <v>2</v>
      </c>
      <c r="E281" s="609" t="s">
        <v>819</v>
      </c>
      <c r="F281" s="619" t="s">
        <v>684</v>
      </c>
      <c r="G281" s="450">
        <f>IF(IFERROR(HLOOKUP($F281,$F2:$FS2,1,FALSE),0)=0,0,1)</f>
        <v>0</v>
      </c>
      <c r="H281" s="450">
        <f>IF(IFERROR(HLOOKUP($F281,$F3:$FS3,1,FALSE),0)=0,0,1)</f>
        <v>1</v>
      </c>
      <c r="I281" s="450">
        <f>IF(IFERROR(HLOOKUP($F281,$F4:$FS4,1,FALSE),0)=0,0,1)</f>
        <v>1</v>
      </c>
      <c r="J281" s="450">
        <f>IF(IFERROR(HLOOKUP($F281,$F5:$FS5,1,FALSE),0)=0,0,1)</f>
        <v>0</v>
      </c>
      <c r="K281" s="450">
        <f>IF(IFERROR(HLOOKUP($F281,$F6:$FS6,1,FALSE),0)=0,0,1)</f>
        <v>0</v>
      </c>
      <c r="L281" s="450">
        <f>IF(IFERROR(HLOOKUP($F281,$F7:$FS7,1,FALSE),0)=0,0,1)</f>
        <v>0</v>
      </c>
      <c r="M281" s="450">
        <f>IF(IFERROR(HLOOKUP($F281,$F8:$FS8,1,FALSE),0)=0,0,1)</f>
        <v>0</v>
      </c>
      <c r="N281" s="450">
        <f>IF(IFERROR(HLOOKUP($F281,$F9:$FS9,1,FALSE),0)=0,0,1)</f>
        <v>0</v>
      </c>
      <c r="O281" s="450">
        <f>IF(IFERROR(HLOOKUP($F281,$F10:$FS10,1,FALSE),0)=0,0,1)</f>
        <v>0</v>
      </c>
      <c r="P281" s="450">
        <f>IF(IFERROR(HLOOKUP($F281,$F11:$FS11,1,FALSE),0)=0,0,1)</f>
        <v>0</v>
      </c>
      <c r="Q281" s="450">
        <f>IF(IFERROR(HLOOKUP($F281,$F12:$FS12,1,FALSE),0)=0,0,1)</f>
        <v>0</v>
      </c>
      <c r="R281" s="450">
        <f>IF(IFERROR(HLOOKUP($F281,$F13:$FS13,1,FALSE),0)=0,0,1)</f>
        <v>0</v>
      </c>
      <c r="S281" s="450">
        <f>IF(IFERROR(HLOOKUP($F281,$F14:$FS14,1,FALSE),0)=0,0,1)</f>
        <v>0</v>
      </c>
      <c r="T281" s="450">
        <f>IF(IFERROR(HLOOKUP($F281,$F15:$FS15,1,FALSE),0)=0,0,1)</f>
        <v>0</v>
      </c>
      <c r="U281" s="450">
        <f>IF(IFERROR(HLOOKUP($F281,$F16:$FS16,1,FALSE),0)=0,0,1)</f>
        <v>0</v>
      </c>
      <c r="V281" s="450">
        <f>IF(IFERROR(HLOOKUP($F281,$F17:$FS17,1,FALSE),0)=0,0,1)</f>
        <v>0</v>
      </c>
      <c r="W281" s="450">
        <f>IF(IFERROR(HLOOKUP($F281,$F18:$FS18,1,FALSE),0)=0,0,1)</f>
        <v>0</v>
      </c>
      <c r="X281" s="450">
        <f>IF(IFERROR(HLOOKUP($F281,$F19:$FS19,1,FALSE),0)=0,0,1)</f>
        <v>0</v>
      </c>
      <c r="Y281" s="450">
        <f>IF(IFERROR(HLOOKUP($F281,$F20:$FS20,1,FALSE),0)=0,0,1)</f>
        <v>0</v>
      </c>
      <c r="Z281" s="450">
        <f>IF(IFERROR(HLOOKUP($F281,$F21:$FS21,1,FALSE),0)=0,0,1)</f>
        <v>0</v>
      </c>
      <c r="AA281" s="450">
        <f>IF(IFERROR(HLOOKUP($F281,$F22:$FS22,1,FALSE),0)=0,0,1)</f>
        <v>0</v>
      </c>
      <c r="AB281" s="450">
        <f>IF(IFERROR(HLOOKUP($F281,$F23:$FS23,1,FALSE),0)=0,0,1)</f>
        <v>0</v>
      </c>
      <c r="AC281" s="450">
        <f>IF(IFERROR(HLOOKUP($F281,$F24:$FS24,1,FALSE),0)=0,0,1)</f>
        <v>0</v>
      </c>
      <c r="AD281" s="450">
        <f>IF(IFERROR(HLOOKUP($F281,$F25:$FS25,1,FALSE),0)=0,0,1)</f>
        <v>0</v>
      </c>
      <c r="AE281" s="450">
        <f>IF(IFERROR(HLOOKUP($F281,$F26:$FS26,1,FALSE),0)=0,0,1)</f>
        <v>0</v>
      </c>
      <c r="AF281" s="450">
        <f>IF(IFERROR(HLOOKUP($F281,$F27:$FS27,1,FALSE),0)=0,0,1)</f>
        <v>0</v>
      </c>
      <c r="AG281" s="450">
        <f>IF(IFERROR(HLOOKUP($F281,$F28:$FS28,1,FALSE),0)=0,0,1)</f>
        <v>0</v>
      </c>
      <c r="AH281" s="450">
        <f>IF(IFERROR(HLOOKUP($F281,$F29:$FS29,1,FALSE),0)=0,0,1)</f>
        <v>0</v>
      </c>
      <c r="AI281" s="450">
        <f>IF(IFERROR(HLOOKUP($F281,$F30:$FS30,1,FALSE),0)=0,0,1)</f>
        <v>0</v>
      </c>
      <c r="AJ281" s="450">
        <f>IF(IFERROR(HLOOKUP($F281,$F31:$FS31,1,FALSE),0)=0,0,1)</f>
        <v>0</v>
      </c>
      <c r="AK281" s="450">
        <f>IF(IFERROR(HLOOKUP($F281,$F32:$FS32,1,FALSE),0)=0,0,1)</f>
        <v>0</v>
      </c>
      <c r="AL281" s="450">
        <f>IF(IFERROR(HLOOKUP($F281,$F33:$FS33,1,FALSE),0)=0,0,1)</f>
        <v>0</v>
      </c>
      <c r="AM281" s="450">
        <f>IF(IFERROR(HLOOKUP($F281,$F34:$FS34,1,FALSE),0)=0,0,1)</f>
        <v>0</v>
      </c>
      <c r="AN281" s="450">
        <f>IF(IFERROR(HLOOKUP($F281,$F35:$FS35,1,FALSE),0)=0,0,1)</f>
        <v>0</v>
      </c>
      <c r="AO281" s="450">
        <f>IF(IFERROR(HLOOKUP($F281,$F36:$FS36,1,FALSE),0)=0,0,1)</f>
        <v>0</v>
      </c>
      <c r="AP281" s="450">
        <f>IF(IFERROR(HLOOKUP($F281,$F37:$FS37,1,FALSE),0)=0,0,1)</f>
        <v>0</v>
      </c>
      <c r="AQ281" s="450">
        <f>IF(IFERROR(HLOOKUP($F281,$F38:$FS38,1,FALSE),0)=0,0,1)</f>
        <v>0</v>
      </c>
      <c r="AR281" s="450">
        <f>IF(IFERROR(HLOOKUP($F281,$F39:$FS39,1,FALSE),0)=0,0,1)</f>
        <v>0</v>
      </c>
      <c r="AS281" s="450">
        <f>IF(IFERROR(HLOOKUP($F281,$F40:$FS40,1,FALSE),0)=0,0,1)</f>
        <v>0</v>
      </c>
      <c r="AT281" s="450">
        <f>IF(IFERROR(HLOOKUP($F281,$F41:$FS41,1,FALSE),0)=0,0,1)</f>
        <v>0</v>
      </c>
      <c r="AU281" s="450">
        <f>IF(IFERROR(HLOOKUP($F281,$F42:$FS42,1,FALSE),0)=0,0,1)</f>
        <v>0</v>
      </c>
      <c r="AV281" s="450">
        <f>IF(IFERROR(HLOOKUP($F281,$F43:$FS43,1,FALSE),0)=0,0,1)</f>
        <v>0</v>
      </c>
      <c r="AW281" s="450">
        <f>IF(IFERROR(HLOOKUP($F281,$F44:$FS44,1,FALSE),0)=0,0,1)</f>
        <v>0</v>
      </c>
      <c r="AX281" s="450">
        <f>IF(IFERROR(HLOOKUP($F281,$F45:$FS45,1,FALSE),0)=0,0,1)</f>
        <v>0</v>
      </c>
      <c r="AY281" s="450">
        <f>IF(IFERROR(HLOOKUP($F281,$F46:$FS46,1,FALSE),0)=0,0,1)</f>
        <v>0</v>
      </c>
      <c r="AZ281" s="450">
        <f>IF(IFERROR(HLOOKUP($F281,$F47:$FS47,1,FALSE),0)=0,0,1)</f>
        <v>0</v>
      </c>
      <c r="BA281" s="450">
        <f>IF(IFERROR(HLOOKUP($F281,$F48:$FS48,1,FALSE),0)=0,0,1)</f>
        <v>0</v>
      </c>
      <c r="BB281" s="450">
        <f>IF(IFERROR(HLOOKUP($F281,$F49:$FS49,1,FALSE),0)=0,0,1)</f>
        <v>0</v>
      </c>
      <c r="BC281" s="450">
        <f>IF(IFERROR(HLOOKUP($F281,$F50:$FS50,1,FALSE),0)=0,0,1)</f>
        <v>0</v>
      </c>
      <c r="BD281" s="450">
        <f>IF(IFERROR(HLOOKUP($F281,$F51:$FS51,1,FALSE),0)=0,0,1)</f>
        <v>0</v>
      </c>
      <c r="BE281" s="450">
        <f>IF(IFERROR(HLOOKUP($F281,$F52:$FS52,1,FALSE),0)=0,0,1)</f>
        <v>0</v>
      </c>
      <c r="BF281" s="450">
        <f>IF(IFERROR(HLOOKUP($F281,$F53:$FS53,1,FALSE),0)=0,0,1)</f>
        <v>0</v>
      </c>
      <c r="BG281" s="450">
        <f>IF(IFERROR(HLOOKUP($F281,$F54:$FS54,1,FALSE),0)=0,0,1)</f>
        <v>0</v>
      </c>
      <c r="BH281" s="450">
        <f>IF(IFERROR(HLOOKUP($F281,$F55:$FS55,1,FALSE),0)=0,0,1)</f>
        <v>0</v>
      </c>
      <c r="BI281" s="450">
        <f>IF(IFERROR(HLOOKUP($F281,$F56:$FS56,1,FALSE),0)=0,0,1)</f>
        <v>0</v>
      </c>
      <c r="BJ281" s="450">
        <f>IF(IFERROR(HLOOKUP($F281,$F57:$FS57,1,FALSE),0)=0,0,1)</f>
        <v>0</v>
      </c>
      <c r="BK281" s="450">
        <f>IF(IFERROR(HLOOKUP($F281,$F58:$FS58,1,FALSE),0)=0,0,1)</f>
        <v>0</v>
      </c>
    </row>
    <row r="282" spans="1:63" ht="13">
      <c r="A282" s="609" t="s">
        <v>819</v>
      </c>
      <c r="B282" s="619" t="s">
        <v>685</v>
      </c>
      <c r="C282">
        <f t="shared" si="2"/>
        <v>2</v>
      </c>
      <c r="E282" s="609" t="s">
        <v>819</v>
      </c>
      <c r="F282" s="619" t="s">
        <v>685</v>
      </c>
      <c r="G282" s="450">
        <f>IF(IFERROR(HLOOKUP($F282,$F2:$FS2,1,FALSE),0)=0,0,1)</f>
        <v>0</v>
      </c>
      <c r="H282" s="450">
        <f>IF(IFERROR(HLOOKUP($F282,$F3:$FS3,1,FALSE),0)=0,0,1)</f>
        <v>1</v>
      </c>
      <c r="I282" s="450">
        <f>IF(IFERROR(HLOOKUP($F282,$F4:$FS4,1,FALSE),0)=0,0,1)</f>
        <v>1</v>
      </c>
      <c r="J282" s="450">
        <f>IF(IFERROR(HLOOKUP($F282,$F5:$FS5,1,FALSE),0)=0,0,1)</f>
        <v>0</v>
      </c>
      <c r="K282" s="450">
        <f>IF(IFERROR(HLOOKUP($F282,$F6:$FS6,1,FALSE),0)=0,0,1)</f>
        <v>0</v>
      </c>
      <c r="L282" s="450">
        <f>IF(IFERROR(HLOOKUP($F282,$F7:$FS7,1,FALSE),0)=0,0,1)</f>
        <v>0</v>
      </c>
      <c r="M282" s="450">
        <f>IF(IFERROR(HLOOKUP($F282,$F8:$FS8,1,FALSE),0)=0,0,1)</f>
        <v>0</v>
      </c>
      <c r="N282" s="450">
        <f>IF(IFERROR(HLOOKUP($F282,$F9:$FS9,1,FALSE),0)=0,0,1)</f>
        <v>0</v>
      </c>
      <c r="O282" s="450">
        <f>IF(IFERROR(HLOOKUP($F282,$F10:$FS10,1,FALSE),0)=0,0,1)</f>
        <v>0</v>
      </c>
      <c r="P282" s="450">
        <f>IF(IFERROR(HLOOKUP($F282,$F11:$FS11,1,FALSE),0)=0,0,1)</f>
        <v>0</v>
      </c>
      <c r="Q282" s="450">
        <f>IF(IFERROR(HLOOKUP($F282,$F12:$FS12,1,FALSE),0)=0,0,1)</f>
        <v>0</v>
      </c>
      <c r="R282" s="450">
        <f>IF(IFERROR(HLOOKUP($F282,$F13:$FS13,1,FALSE),0)=0,0,1)</f>
        <v>0</v>
      </c>
      <c r="S282" s="450">
        <f>IF(IFERROR(HLOOKUP($F282,$F14:$FS14,1,FALSE),0)=0,0,1)</f>
        <v>0</v>
      </c>
      <c r="T282" s="450">
        <f>IF(IFERROR(HLOOKUP($F282,$F15:$FS15,1,FALSE),0)=0,0,1)</f>
        <v>0</v>
      </c>
      <c r="U282" s="450">
        <f>IF(IFERROR(HLOOKUP($F282,$F16:$FS16,1,FALSE),0)=0,0,1)</f>
        <v>0</v>
      </c>
      <c r="V282" s="450">
        <f>IF(IFERROR(HLOOKUP($F282,$F17:$FS17,1,FALSE),0)=0,0,1)</f>
        <v>0</v>
      </c>
      <c r="W282" s="450">
        <f>IF(IFERROR(HLOOKUP($F282,$F18:$FS18,1,FALSE),0)=0,0,1)</f>
        <v>0</v>
      </c>
      <c r="X282" s="450">
        <f>IF(IFERROR(HLOOKUP($F282,$F19:$FS19,1,FALSE),0)=0,0,1)</f>
        <v>0</v>
      </c>
      <c r="Y282" s="450">
        <f>IF(IFERROR(HLOOKUP($F282,$F20:$FS20,1,FALSE),0)=0,0,1)</f>
        <v>0</v>
      </c>
      <c r="Z282" s="450">
        <f>IF(IFERROR(HLOOKUP($F282,$F21:$FS21,1,FALSE),0)=0,0,1)</f>
        <v>0</v>
      </c>
      <c r="AA282" s="450">
        <f>IF(IFERROR(HLOOKUP($F282,$F22:$FS22,1,FALSE),0)=0,0,1)</f>
        <v>0</v>
      </c>
      <c r="AB282" s="450">
        <f>IF(IFERROR(HLOOKUP($F282,$F23:$FS23,1,FALSE),0)=0,0,1)</f>
        <v>0</v>
      </c>
      <c r="AC282" s="450">
        <f>IF(IFERROR(HLOOKUP($F282,$F24:$FS24,1,FALSE),0)=0,0,1)</f>
        <v>0</v>
      </c>
      <c r="AD282" s="450">
        <f>IF(IFERROR(HLOOKUP($F282,$F25:$FS25,1,FALSE),0)=0,0,1)</f>
        <v>0</v>
      </c>
      <c r="AE282" s="450">
        <f>IF(IFERROR(HLOOKUP($F282,$F26:$FS26,1,FALSE),0)=0,0,1)</f>
        <v>0</v>
      </c>
      <c r="AF282" s="450">
        <f>IF(IFERROR(HLOOKUP($F282,$F27:$FS27,1,FALSE),0)=0,0,1)</f>
        <v>0</v>
      </c>
      <c r="AG282" s="450">
        <f>IF(IFERROR(HLOOKUP($F282,$F28:$FS28,1,FALSE),0)=0,0,1)</f>
        <v>0</v>
      </c>
      <c r="AH282" s="450">
        <f>IF(IFERROR(HLOOKUP($F282,$F29:$FS29,1,FALSE),0)=0,0,1)</f>
        <v>0</v>
      </c>
      <c r="AI282" s="450">
        <f>IF(IFERROR(HLOOKUP($F282,$F30:$FS30,1,FALSE),0)=0,0,1)</f>
        <v>0</v>
      </c>
      <c r="AJ282" s="450">
        <f>IF(IFERROR(HLOOKUP($F282,$F31:$FS31,1,FALSE),0)=0,0,1)</f>
        <v>0</v>
      </c>
      <c r="AK282" s="450">
        <f>IF(IFERROR(HLOOKUP($F282,$F32:$FS32,1,FALSE),0)=0,0,1)</f>
        <v>0</v>
      </c>
      <c r="AL282" s="450">
        <f>IF(IFERROR(HLOOKUP($F282,$F33:$FS33,1,FALSE),0)=0,0,1)</f>
        <v>0</v>
      </c>
      <c r="AM282" s="450">
        <f>IF(IFERROR(HLOOKUP($F282,$F34:$FS34,1,FALSE),0)=0,0,1)</f>
        <v>0</v>
      </c>
      <c r="AN282" s="450">
        <f>IF(IFERROR(HLOOKUP($F282,$F35:$FS35,1,FALSE),0)=0,0,1)</f>
        <v>0</v>
      </c>
      <c r="AO282" s="450">
        <f>IF(IFERROR(HLOOKUP($F282,$F36:$FS36,1,FALSE),0)=0,0,1)</f>
        <v>0</v>
      </c>
      <c r="AP282" s="450">
        <f>IF(IFERROR(HLOOKUP($F282,$F37:$FS37,1,FALSE),0)=0,0,1)</f>
        <v>0</v>
      </c>
      <c r="AQ282" s="450">
        <f>IF(IFERROR(HLOOKUP($F282,$F38:$FS38,1,FALSE),0)=0,0,1)</f>
        <v>0</v>
      </c>
      <c r="AR282" s="450">
        <f>IF(IFERROR(HLOOKUP($F282,$F39:$FS39,1,FALSE),0)=0,0,1)</f>
        <v>0</v>
      </c>
      <c r="AS282" s="450">
        <f>IF(IFERROR(HLOOKUP($F282,$F40:$FS40,1,FALSE),0)=0,0,1)</f>
        <v>0</v>
      </c>
      <c r="AT282" s="450">
        <f>IF(IFERROR(HLOOKUP($F282,$F41:$FS41,1,FALSE),0)=0,0,1)</f>
        <v>0</v>
      </c>
      <c r="AU282" s="450">
        <f>IF(IFERROR(HLOOKUP($F282,$F42:$FS42,1,FALSE),0)=0,0,1)</f>
        <v>0</v>
      </c>
      <c r="AV282" s="450">
        <f>IF(IFERROR(HLOOKUP($F282,$F43:$FS43,1,FALSE),0)=0,0,1)</f>
        <v>0</v>
      </c>
      <c r="AW282" s="450">
        <f>IF(IFERROR(HLOOKUP($F282,$F44:$FS44,1,FALSE),0)=0,0,1)</f>
        <v>0</v>
      </c>
      <c r="AX282" s="450">
        <f>IF(IFERROR(HLOOKUP($F282,$F45:$FS45,1,FALSE),0)=0,0,1)</f>
        <v>0</v>
      </c>
      <c r="AY282" s="450">
        <f>IF(IFERROR(HLOOKUP($F282,$F46:$FS46,1,FALSE),0)=0,0,1)</f>
        <v>0</v>
      </c>
      <c r="AZ282" s="450">
        <f>IF(IFERROR(HLOOKUP($F282,$F47:$FS47,1,FALSE),0)=0,0,1)</f>
        <v>0</v>
      </c>
      <c r="BA282" s="450">
        <f>IF(IFERROR(HLOOKUP($F282,$F48:$FS48,1,FALSE),0)=0,0,1)</f>
        <v>0</v>
      </c>
      <c r="BB282" s="450">
        <f>IF(IFERROR(HLOOKUP($F282,$F49:$FS49,1,FALSE),0)=0,0,1)</f>
        <v>0</v>
      </c>
      <c r="BC282" s="450">
        <f>IF(IFERROR(HLOOKUP($F282,$F50:$FS50,1,FALSE),0)=0,0,1)</f>
        <v>0</v>
      </c>
      <c r="BD282" s="450">
        <f>IF(IFERROR(HLOOKUP($F282,$F51:$FS51,1,FALSE),0)=0,0,1)</f>
        <v>0</v>
      </c>
      <c r="BE282" s="450">
        <f>IF(IFERROR(HLOOKUP($F282,$F52:$FS52,1,FALSE),0)=0,0,1)</f>
        <v>0</v>
      </c>
      <c r="BF282" s="450">
        <f>IF(IFERROR(HLOOKUP($F282,$F53:$FS53,1,FALSE),0)=0,0,1)</f>
        <v>0</v>
      </c>
      <c r="BG282" s="450">
        <f>IF(IFERROR(HLOOKUP($F282,$F54:$FS54,1,FALSE),0)=0,0,1)</f>
        <v>0</v>
      </c>
      <c r="BH282" s="450">
        <f>IF(IFERROR(HLOOKUP($F282,$F55:$FS55,1,FALSE),0)=0,0,1)</f>
        <v>0</v>
      </c>
      <c r="BI282" s="450">
        <f>IF(IFERROR(HLOOKUP($F282,$F56:$FS56,1,FALSE),0)=0,0,1)</f>
        <v>0</v>
      </c>
      <c r="BJ282" s="450">
        <f>IF(IFERROR(HLOOKUP($F282,$F57:$FS57,1,FALSE),0)=0,0,1)</f>
        <v>0</v>
      </c>
      <c r="BK282" s="450">
        <f>IF(IFERROR(HLOOKUP($F282,$F58:$FS58,1,FALSE),0)=0,0,1)</f>
        <v>0</v>
      </c>
    </row>
    <row r="283" spans="1:63" ht="13">
      <c r="A283" s="609" t="s">
        <v>819</v>
      </c>
      <c r="B283" s="619" t="s">
        <v>686</v>
      </c>
      <c r="C283">
        <f t="shared" si="2"/>
        <v>2</v>
      </c>
      <c r="E283" s="609" t="s">
        <v>819</v>
      </c>
      <c r="F283" s="619" t="s">
        <v>686</v>
      </c>
      <c r="G283" s="450">
        <f>IF(IFERROR(HLOOKUP($F283,$F2:$FS2,1,FALSE),0)=0,0,1)</f>
        <v>0</v>
      </c>
      <c r="H283" s="450">
        <f>IF(IFERROR(HLOOKUP($F283,$F3:$FS3,1,FALSE),0)=0,0,1)</f>
        <v>1</v>
      </c>
      <c r="I283" s="450">
        <f>IF(IFERROR(HLOOKUP($F283,$F4:$FS4,1,FALSE),0)=0,0,1)</f>
        <v>1</v>
      </c>
      <c r="J283" s="450">
        <f>IF(IFERROR(HLOOKUP($F283,$F5:$FS5,1,FALSE),0)=0,0,1)</f>
        <v>0</v>
      </c>
      <c r="K283" s="450">
        <f>IF(IFERROR(HLOOKUP($F283,$F6:$FS6,1,FALSE),0)=0,0,1)</f>
        <v>0</v>
      </c>
      <c r="L283" s="450">
        <f>IF(IFERROR(HLOOKUP($F283,$F7:$FS7,1,FALSE),0)=0,0,1)</f>
        <v>0</v>
      </c>
      <c r="M283" s="450">
        <f>IF(IFERROR(HLOOKUP($F283,$F8:$FS8,1,FALSE),0)=0,0,1)</f>
        <v>0</v>
      </c>
      <c r="N283" s="450">
        <f>IF(IFERROR(HLOOKUP($F283,$F9:$FS9,1,FALSE),0)=0,0,1)</f>
        <v>0</v>
      </c>
      <c r="O283" s="450">
        <f>IF(IFERROR(HLOOKUP($F283,$F10:$FS10,1,FALSE),0)=0,0,1)</f>
        <v>0</v>
      </c>
      <c r="P283" s="450">
        <f>IF(IFERROR(HLOOKUP($F283,$F11:$FS11,1,FALSE),0)=0,0,1)</f>
        <v>0</v>
      </c>
      <c r="Q283" s="450">
        <f>IF(IFERROR(HLOOKUP($F283,$F12:$FS12,1,FALSE),0)=0,0,1)</f>
        <v>0</v>
      </c>
      <c r="R283" s="450">
        <f>IF(IFERROR(HLOOKUP($F283,$F13:$FS13,1,FALSE),0)=0,0,1)</f>
        <v>0</v>
      </c>
      <c r="S283" s="450">
        <f>IF(IFERROR(HLOOKUP($F283,$F14:$FS14,1,FALSE),0)=0,0,1)</f>
        <v>0</v>
      </c>
      <c r="T283" s="450">
        <f>IF(IFERROR(HLOOKUP($F283,$F15:$FS15,1,FALSE),0)=0,0,1)</f>
        <v>0</v>
      </c>
      <c r="U283" s="450">
        <f>IF(IFERROR(HLOOKUP($F283,$F16:$FS16,1,FALSE),0)=0,0,1)</f>
        <v>0</v>
      </c>
      <c r="V283" s="450">
        <f>IF(IFERROR(HLOOKUP($F283,$F17:$FS17,1,FALSE),0)=0,0,1)</f>
        <v>0</v>
      </c>
      <c r="W283" s="450">
        <f>IF(IFERROR(HLOOKUP($F283,$F18:$FS18,1,FALSE),0)=0,0,1)</f>
        <v>0</v>
      </c>
      <c r="X283" s="450">
        <f>IF(IFERROR(HLOOKUP($F283,$F19:$FS19,1,FALSE),0)=0,0,1)</f>
        <v>0</v>
      </c>
      <c r="Y283" s="450">
        <f>IF(IFERROR(HLOOKUP($F283,$F20:$FS20,1,FALSE),0)=0,0,1)</f>
        <v>0</v>
      </c>
      <c r="Z283" s="450">
        <f>IF(IFERROR(HLOOKUP($F283,$F21:$FS21,1,FALSE),0)=0,0,1)</f>
        <v>0</v>
      </c>
      <c r="AA283" s="450">
        <f>IF(IFERROR(HLOOKUP($F283,$F22:$FS22,1,FALSE),0)=0,0,1)</f>
        <v>0</v>
      </c>
      <c r="AB283" s="450">
        <f>IF(IFERROR(HLOOKUP($F283,$F23:$FS23,1,FALSE),0)=0,0,1)</f>
        <v>0</v>
      </c>
      <c r="AC283" s="450">
        <f>IF(IFERROR(HLOOKUP($F283,$F24:$FS24,1,FALSE),0)=0,0,1)</f>
        <v>0</v>
      </c>
      <c r="AD283" s="450">
        <f>IF(IFERROR(HLOOKUP($F283,$F25:$FS25,1,FALSE),0)=0,0,1)</f>
        <v>0</v>
      </c>
      <c r="AE283" s="450">
        <f>IF(IFERROR(HLOOKUP($F283,$F26:$FS26,1,FALSE),0)=0,0,1)</f>
        <v>0</v>
      </c>
      <c r="AF283" s="450">
        <f>IF(IFERROR(HLOOKUP($F283,$F27:$FS27,1,FALSE),0)=0,0,1)</f>
        <v>0</v>
      </c>
      <c r="AG283" s="450">
        <f>IF(IFERROR(HLOOKUP($F283,$F28:$FS28,1,FALSE),0)=0,0,1)</f>
        <v>0</v>
      </c>
      <c r="AH283" s="450">
        <f>IF(IFERROR(HLOOKUP($F283,$F29:$FS29,1,FALSE),0)=0,0,1)</f>
        <v>0</v>
      </c>
      <c r="AI283" s="450">
        <f>IF(IFERROR(HLOOKUP($F283,$F30:$FS30,1,FALSE),0)=0,0,1)</f>
        <v>0</v>
      </c>
      <c r="AJ283" s="450">
        <f>IF(IFERROR(HLOOKUP($F283,$F31:$FS31,1,FALSE),0)=0,0,1)</f>
        <v>0</v>
      </c>
      <c r="AK283" s="450">
        <f>IF(IFERROR(HLOOKUP($F283,$F32:$FS32,1,FALSE),0)=0,0,1)</f>
        <v>0</v>
      </c>
      <c r="AL283" s="450">
        <f>IF(IFERROR(HLOOKUP($F283,$F33:$FS33,1,FALSE),0)=0,0,1)</f>
        <v>0</v>
      </c>
      <c r="AM283" s="450">
        <f>IF(IFERROR(HLOOKUP($F283,$F34:$FS34,1,FALSE),0)=0,0,1)</f>
        <v>0</v>
      </c>
      <c r="AN283" s="450">
        <f>IF(IFERROR(HLOOKUP($F283,$F35:$FS35,1,FALSE),0)=0,0,1)</f>
        <v>0</v>
      </c>
      <c r="AO283" s="450">
        <f>IF(IFERROR(HLOOKUP($F283,$F36:$FS36,1,FALSE),0)=0,0,1)</f>
        <v>0</v>
      </c>
      <c r="AP283" s="450">
        <f>IF(IFERROR(HLOOKUP($F283,$F37:$FS37,1,FALSE),0)=0,0,1)</f>
        <v>0</v>
      </c>
      <c r="AQ283" s="450">
        <f>IF(IFERROR(HLOOKUP($F283,$F38:$FS38,1,FALSE),0)=0,0,1)</f>
        <v>0</v>
      </c>
      <c r="AR283" s="450">
        <f>IF(IFERROR(HLOOKUP($F283,$F39:$FS39,1,FALSE),0)=0,0,1)</f>
        <v>0</v>
      </c>
      <c r="AS283" s="450">
        <f>IF(IFERROR(HLOOKUP($F283,$F40:$FS40,1,FALSE),0)=0,0,1)</f>
        <v>0</v>
      </c>
      <c r="AT283" s="450">
        <f>IF(IFERROR(HLOOKUP($F283,$F41:$FS41,1,FALSE),0)=0,0,1)</f>
        <v>0</v>
      </c>
      <c r="AU283" s="450">
        <f>IF(IFERROR(HLOOKUP($F283,$F42:$FS42,1,FALSE),0)=0,0,1)</f>
        <v>0</v>
      </c>
      <c r="AV283" s="450">
        <f>IF(IFERROR(HLOOKUP($F283,$F43:$FS43,1,FALSE),0)=0,0,1)</f>
        <v>0</v>
      </c>
      <c r="AW283" s="450">
        <f>IF(IFERROR(HLOOKUP($F283,$F44:$FS44,1,FALSE),0)=0,0,1)</f>
        <v>0</v>
      </c>
      <c r="AX283" s="450">
        <f>IF(IFERROR(HLOOKUP($F283,$F45:$FS45,1,FALSE),0)=0,0,1)</f>
        <v>0</v>
      </c>
      <c r="AY283" s="450">
        <f>IF(IFERROR(HLOOKUP($F283,$F46:$FS46,1,FALSE),0)=0,0,1)</f>
        <v>0</v>
      </c>
      <c r="AZ283" s="450">
        <f>IF(IFERROR(HLOOKUP($F283,$F47:$FS47,1,FALSE),0)=0,0,1)</f>
        <v>0</v>
      </c>
      <c r="BA283" s="450">
        <f>IF(IFERROR(HLOOKUP($F283,$F48:$FS48,1,FALSE),0)=0,0,1)</f>
        <v>0</v>
      </c>
      <c r="BB283" s="450">
        <f>IF(IFERROR(HLOOKUP($F283,$F49:$FS49,1,FALSE),0)=0,0,1)</f>
        <v>0</v>
      </c>
      <c r="BC283" s="450">
        <f>IF(IFERROR(HLOOKUP($F283,$F50:$FS50,1,FALSE),0)=0,0,1)</f>
        <v>0</v>
      </c>
      <c r="BD283" s="450">
        <f>IF(IFERROR(HLOOKUP($F283,$F51:$FS51,1,FALSE),0)=0,0,1)</f>
        <v>0</v>
      </c>
      <c r="BE283" s="450">
        <f>IF(IFERROR(HLOOKUP($F283,$F52:$FS52,1,FALSE),0)=0,0,1)</f>
        <v>0</v>
      </c>
      <c r="BF283" s="450">
        <f>IF(IFERROR(HLOOKUP($F283,$F53:$FS53,1,FALSE),0)=0,0,1)</f>
        <v>0</v>
      </c>
      <c r="BG283" s="450">
        <f>IF(IFERROR(HLOOKUP($F283,$F54:$FS54,1,FALSE),0)=0,0,1)</f>
        <v>0</v>
      </c>
      <c r="BH283" s="450">
        <f>IF(IFERROR(HLOOKUP($F283,$F55:$FS55,1,FALSE),0)=0,0,1)</f>
        <v>0</v>
      </c>
      <c r="BI283" s="450">
        <f>IF(IFERROR(HLOOKUP($F283,$F56:$FS56,1,FALSE),0)=0,0,1)</f>
        <v>0</v>
      </c>
      <c r="BJ283" s="450">
        <f>IF(IFERROR(HLOOKUP($F283,$F57:$FS57,1,FALSE),0)=0,0,1)</f>
        <v>0</v>
      </c>
      <c r="BK283" s="450">
        <f>IF(IFERROR(HLOOKUP($F283,$F58:$FS58,1,FALSE),0)=0,0,1)</f>
        <v>0</v>
      </c>
    </row>
    <row r="284" spans="1:63" ht="13">
      <c r="A284" s="609" t="s">
        <v>820</v>
      </c>
      <c r="B284" s="619" t="s">
        <v>687</v>
      </c>
      <c r="C284">
        <f t="shared" si="2"/>
        <v>1</v>
      </c>
      <c r="E284" s="609" t="s">
        <v>820</v>
      </c>
      <c r="F284" s="619" t="s">
        <v>687</v>
      </c>
      <c r="G284" s="450">
        <f>IF(IFERROR(HLOOKUP($F284,$F2:$FS2,1,FALSE),0)=0,0,1)</f>
        <v>0</v>
      </c>
      <c r="H284" s="450">
        <f>IF(IFERROR(HLOOKUP($F284,$F3:$FS3,1,FALSE),0)=0,0,1)</f>
        <v>1</v>
      </c>
      <c r="I284" s="450">
        <f>IF(IFERROR(HLOOKUP($F284,$F4:$FS4,1,FALSE),0)=0,0,1)</f>
        <v>0</v>
      </c>
      <c r="J284" s="450">
        <f>IF(IFERROR(HLOOKUP($F284,$F5:$FS5,1,FALSE),0)=0,0,1)</f>
        <v>0</v>
      </c>
      <c r="K284" s="450">
        <f>IF(IFERROR(HLOOKUP($F284,$F6:$FS6,1,FALSE),0)=0,0,1)</f>
        <v>0</v>
      </c>
      <c r="L284" s="450">
        <f>IF(IFERROR(HLOOKUP($F284,$F7:$FS7,1,FALSE),0)=0,0,1)</f>
        <v>0</v>
      </c>
      <c r="M284" s="450">
        <f>IF(IFERROR(HLOOKUP($F284,$F8:$FS8,1,FALSE),0)=0,0,1)</f>
        <v>0</v>
      </c>
      <c r="N284" s="450">
        <f>IF(IFERROR(HLOOKUP($F284,$F9:$FS9,1,FALSE),0)=0,0,1)</f>
        <v>0</v>
      </c>
      <c r="O284" s="450">
        <f>IF(IFERROR(HLOOKUP($F284,$F10:$FS10,1,FALSE),0)=0,0,1)</f>
        <v>0</v>
      </c>
      <c r="P284" s="450">
        <f>IF(IFERROR(HLOOKUP($F284,$F11:$FS11,1,FALSE),0)=0,0,1)</f>
        <v>0</v>
      </c>
      <c r="Q284" s="450">
        <f>IF(IFERROR(HLOOKUP($F284,$F12:$FS12,1,FALSE),0)=0,0,1)</f>
        <v>0</v>
      </c>
      <c r="R284" s="450">
        <f>IF(IFERROR(HLOOKUP($F284,$F13:$FS13,1,FALSE),0)=0,0,1)</f>
        <v>0</v>
      </c>
      <c r="S284" s="450">
        <f>IF(IFERROR(HLOOKUP($F284,$F14:$FS14,1,FALSE),0)=0,0,1)</f>
        <v>0</v>
      </c>
      <c r="T284" s="450">
        <f>IF(IFERROR(HLOOKUP($F284,$F15:$FS15,1,FALSE),0)=0,0,1)</f>
        <v>0</v>
      </c>
      <c r="U284" s="450">
        <f>IF(IFERROR(HLOOKUP($F284,$F16:$FS16,1,FALSE),0)=0,0,1)</f>
        <v>0</v>
      </c>
      <c r="V284" s="450">
        <f>IF(IFERROR(HLOOKUP($F284,$F17:$FS17,1,FALSE),0)=0,0,1)</f>
        <v>0</v>
      </c>
      <c r="W284" s="450">
        <f>IF(IFERROR(HLOOKUP($F284,$F18:$FS18,1,FALSE),0)=0,0,1)</f>
        <v>0</v>
      </c>
      <c r="X284" s="450">
        <f>IF(IFERROR(HLOOKUP($F284,$F19:$FS19,1,FALSE),0)=0,0,1)</f>
        <v>0</v>
      </c>
      <c r="Y284" s="450">
        <f>IF(IFERROR(HLOOKUP($F284,$F20:$FS20,1,FALSE),0)=0,0,1)</f>
        <v>0</v>
      </c>
      <c r="Z284" s="450">
        <f>IF(IFERROR(HLOOKUP($F284,$F21:$FS21,1,FALSE),0)=0,0,1)</f>
        <v>0</v>
      </c>
      <c r="AA284" s="450">
        <f>IF(IFERROR(HLOOKUP($F284,$F22:$FS22,1,FALSE),0)=0,0,1)</f>
        <v>0</v>
      </c>
      <c r="AB284" s="450">
        <f>IF(IFERROR(HLOOKUP($F284,$F23:$FS23,1,FALSE),0)=0,0,1)</f>
        <v>0</v>
      </c>
      <c r="AC284" s="450">
        <f>IF(IFERROR(HLOOKUP($F284,$F24:$FS24,1,FALSE),0)=0,0,1)</f>
        <v>0</v>
      </c>
      <c r="AD284" s="450">
        <f>IF(IFERROR(HLOOKUP($F284,$F25:$FS25,1,FALSE),0)=0,0,1)</f>
        <v>0</v>
      </c>
      <c r="AE284" s="450">
        <f>IF(IFERROR(HLOOKUP($F284,$F26:$FS26,1,FALSE),0)=0,0,1)</f>
        <v>0</v>
      </c>
      <c r="AF284" s="450">
        <f>IF(IFERROR(HLOOKUP($F284,$F27:$FS27,1,FALSE),0)=0,0,1)</f>
        <v>0</v>
      </c>
      <c r="AG284" s="450">
        <f>IF(IFERROR(HLOOKUP($F284,$F28:$FS28,1,FALSE),0)=0,0,1)</f>
        <v>0</v>
      </c>
      <c r="AH284" s="450">
        <f>IF(IFERROR(HLOOKUP($F284,$F29:$FS29,1,FALSE),0)=0,0,1)</f>
        <v>0</v>
      </c>
      <c r="AI284" s="450">
        <f>IF(IFERROR(HLOOKUP($F284,$F30:$FS30,1,FALSE),0)=0,0,1)</f>
        <v>0</v>
      </c>
      <c r="AJ284" s="450">
        <f>IF(IFERROR(HLOOKUP($F284,$F31:$FS31,1,FALSE),0)=0,0,1)</f>
        <v>0</v>
      </c>
      <c r="AK284" s="450">
        <f>IF(IFERROR(HLOOKUP($F284,$F32:$FS32,1,FALSE),0)=0,0,1)</f>
        <v>0</v>
      </c>
      <c r="AL284" s="450">
        <f>IF(IFERROR(HLOOKUP($F284,$F33:$FS33,1,FALSE),0)=0,0,1)</f>
        <v>0</v>
      </c>
      <c r="AM284" s="450">
        <f>IF(IFERROR(HLOOKUP($F284,$F34:$FS34,1,FALSE),0)=0,0,1)</f>
        <v>0</v>
      </c>
      <c r="AN284" s="450">
        <f>IF(IFERROR(HLOOKUP($F284,$F35:$FS35,1,FALSE),0)=0,0,1)</f>
        <v>0</v>
      </c>
      <c r="AO284" s="450">
        <f>IF(IFERROR(HLOOKUP($F284,$F36:$FS36,1,FALSE),0)=0,0,1)</f>
        <v>0</v>
      </c>
      <c r="AP284" s="450">
        <f>IF(IFERROR(HLOOKUP($F284,$F37:$FS37,1,FALSE),0)=0,0,1)</f>
        <v>0</v>
      </c>
      <c r="AQ284" s="450">
        <f>IF(IFERROR(HLOOKUP($F284,$F38:$FS38,1,FALSE),0)=0,0,1)</f>
        <v>0</v>
      </c>
      <c r="AR284" s="450">
        <f>IF(IFERROR(HLOOKUP($F284,$F39:$FS39,1,FALSE),0)=0,0,1)</f>
        <v>0</v>
      </c>
      <c r="AS284" s="450">
        <f>IF(IFERROR(HLOOKUP($F284,$F40:$FS40,1,FALSE),0)=0,0,1)</f>
        <v>0</v>
      </c>
      <c r="AT284" s="450">
        <f>IF(IFERROR(HLOOKUP($F284,$F41:$FS41,1,FALSE),0)=0,0,1)</f>
        <v>0</v>
      </c>
      <c r="AU284" s="450">
        <f>IF(IFERROR(HLOOKUP($F284,$F42:$FS42,1,FALSE),0)=0,0,1)</f>
        <v>0</v>
      </c>
      <c r="AV284" s="450">
        <f>IF(IFERROR(HLOOKUP($F284,$F43:$FS43,1,FALSE),0)=0,0,1)</f>
        <v>0</v>
      </c>
      <c r="AW284" s="450">
        <f>IF(IFERROR(HLOOKUP($F284,$F44:$FS44,1,FALSE),0)=0,0,1)</f>
        <v>0</v>
      </c>
      <c r="AX284" s="450">
        <f>IF(IFERROR(HLOOKUP($F284,$F45:$FS45,1,FALSE),0)=0,0,1)</f>
        <v>0</v>
      </c>
      <c r="AY284" s="450">
        <f>IF(IFERROR(HLOOKUP($F284,$F46:$FS46,1,FALSE),0)=0,0,1)</f>
        <v>0</v>
      </c>
      <c r="AZ284" s="450">
        <f>IF(IFERROR(HLOOKUP($F284,$F47:$FS47,1,FALSE),0)=0,0,1)</f>
        <v>0</v>
      </c>
      <c r="BA284" s="450">
        <f>IF(IFERROR(HLOOKUP($F284,$F48:$FS48,1,FALSE),0)=0,0,1)</f>
        <v>0</v>
      </c>
      <c r="BB284" s="450">
        <f>IF(IFERROR(HLOOKUP($F284,$F49:$FS49,1,FALSE),0)=0,0,1)</f>
        <v>0</v>
      </c>
      <c r="BC284" s="450">
        <f>IF(IFERROR(HLOOKUP($F284,$F50:$FS50,1,FALSE),0)=0,0,1)</f>
        <v>0</v>
      </c>
      <c r="BD284" s="450">
        <f>IF(IFERROR(HLOOKUP($F284,$F51:$FS51,1,FALSE),0)=0,0,1)</f>
        <v>0</v>
      </c>
      <c r="BE284" s="450">
        <f>IF(IFERROR(HLOOKUP($F284,$F52:$FS52,1,FALSE),0)=0,0,1)</f>
        <v>0</v>
      </c>
      <c r="BF284" s="450">
        <f>IF(IFERROR(HLOOKUP($F284,$F53:$FS53,1,FALSE),0)=0,0,1)</f>
        <v>0</v>
      </c>
      <c r="BG284" s="450">
        <f>IF(IFERROR(HLOOKUP($F284,$F54:$FS54,1,FALSE),0)=0,0,1)</f>
        <v>0</v>
      </c>
      <c r="BH284" s="450">
        <f>IF(IFERROR(HLOOKUP($F284,$F55:$FS55,1,FALSE),0)=0,0,1)</f>
        <v>0</v>
      </c>
      <c r="BI284" s="450">
        <f>IF(IFERROR(HLOOKUP($F284,$F56:$FS56,1,FALSE),0)=0,0,1)</f>
        <v>0</v>
      </c>
      <c r="BJ284" s="450">
        <f>IF(IFERROR(HLOOKUP($F284,$F57:$FS57,1,FALSE),0)=0,0,1)</f>
        <v>0</v>
      </c>
      <c r="BK284" s="450">
        <f>IF(IFERROR(HLOOKUP($F284,$F58:$FS58,1,FALSE),0)=0,0,1)</f>
        <v>0</v>
      </c>
    </row>
    <row r="285" spans="1:63" ht="13">
      <c r="A285" s="609" t="s">
        <v>820</v>
      </c>
      <c r="B285" s="619" t="s">
        <v>688</v>
      </c>
      <c r="C285">
        <f t="shared" si="2"/>
        <v>1</v>
      </c>
      <c r="E285" s="609" t="s">
        <v>820</v>
      </c>
      <c r="F285" s="619" t="s">
        <v>688</v>
      </c>
      <c r="G285" s="450">
        <f>IF(IFERROR(HLOOKUP($F285,$F2:$FS2,1,FALSE),0)=0,0,1)</f>
        <v>0</v>
      </c>
      <c r="H285" s="450">
        <f>IF(IFERROR(HLOOKUP($F285,$F3:$FS3,1,FALSE),0)=0,0,1)</f>
        <v>1</v>
      </c>
      <c r="I285" s="450">
        <f>IF(IFERROR(HLOOKUP($F285,$F4:$FS4,1,FALSE),0)=0,0,1)</f>
        <v>0</v>
      </c>
      <c r="J285" s="450">
        <f>IF(IFERROR(HLOOKUP($F285,$F5:$FS5,1,FALSE),0)=0,0,1)</f>
        <v>0</v>
      </c>
      <c r="K285" s="450">
        <f>IF(IFERROR(HLOOKUP($F285,$F6:$FS6,1,FALSE),0)=0,0,1)</f>
        <v>0</v>
      </c>
      <c r="L285" s="450">
        <f>IF(IFERROR(HLOOKUP($F285,$F7:$FS7,1,FALSE),0)=0,0,1)</f>
        <v>0</v>
      </c>
      <c r="M285" s="450">
        <f>IF(IFERROR(HLOOKUP($F285,$F8:$FS8,1,FALSE),0)=0,0,1)</f>
        <v>0</v>
      </c>
      <c r="N285" s="450">
        <f>IF(IFERROR(HLOOKUP($F285,$F9:$FS9,1,FALSE),0)=0,0,1)</f>
        <v>0</v>
      </c>
      <c r="O285" s="450">
        <f>IF(IFERROR(HLOOKUP($F285,$F10:$FS10,1,FALSE),0)=0,0,1)</f>
        <v>0</v>
      </c>
      <c r="P285" s="450">
        <f>IF(IFERROR(HLOOKUP($F285,$F11:$FS11,1,FALSE),0)=0,0,1)</f>
        <v>0</v>
      </c>
      <c r="Q285" s="450">
        <f>IF(IFERROR(HLOOKUP($F285,$F12:$FS12,1,FALSE),0)=0,0,1)</f>
        <v>0</v>
      </c>
      <c r="R285" s="450">
        <f>IF(IFERROR(HLOOKUP($F285,$F13:$FS13,1,FALSE),0)=0,0,1)</f>
        <v>0</v>
      </c>
      <c r="S285" s="450">
        <f>IF(IFERROR(HLOOKUP($F285,$F14:$FS14,1,FALSE),0)=0,0,1)</f>
        <v>0</v>
      </c>
      <c r="T285" s="450">
        <f>IF(IFERROR(HLOOKUP($F285,$F15:$FS15,1,FALSE),0)=0,0,1)</f>
        <v>0</v>
      </c>
      <c r="U285" s="450">
        <f>IF(IFERROR(HLOOKUP($F285,$F16:$FS16,1,FALSE),0)=0,0,1)</f>
        <v>0</v>
      </c>
      <c r="V285" s="450">
        <f>IF(IFERROR(HLOOKUP($F285,$F17:$FS17,1,FALSE),0)=0,0,1)</f>
        <v>0</v>
      </c>
      <c r="W285" s="450">
        <f>IF(IFERROR(HLOOKUP($F285,$F18:$FS18,1,FALSE),0)=0,0,1)</f>
        <v>0</v>
      </c>
      <c r="X285" s="450">
        <f>IF(IFERROR(HLOOKUP($F285,$F19:$FS19,1,FALSE),0)=0,0,1)</f>
        <v>0</v>
      </c>
      <c r="Y285" s="450">
        <f>IF(IFERROR(HLOOKUP($F285,$F20:$FS20,1,FALSE),0)=0,0,1)</f>
        <v>0</v>
      </c>
      <c r="Z285" s="450">
        <f>IF(IFERROR(HLOOKUP($F285,$F21:$FS21,1,FALSE),0)=0,0,1)</f>
        <v>0</v>
      </c>
      <c r="AA285" s="450">
        <f>IF(IFERROR(HLOOKUP($F285,$F22:$FS22,1,FALSE),0)=0,0,1)</f>
        <v>0</v>
      </c>
      <c r="AB285" s="450">
        <f>IF(IFERROR(HLOOKUP($F285,$F23:$FS23,1,FALSE),0)=0,0,1)</f>
        <v>0</v>
      </c>
      <c r="AC285" s="450">
        <f>IF(IFERROR(HLOOKUP($F285,$F24:$FS24,1,FALSE),0)=0,0,1)</f>
        <v>0</v>
      </c>
      <c r="AD285" s="450">
        <f>IF(IFERROR(HLOOKUP($F285,$F25:$FS25,1,FALSE),0)=0,0,1)</f>
        <v>0</v>
      </c>
      <c r="AE285" s="450">
        <f>IF(IFERROR(HLOOKUP($F285,$F26:$FS26,1,FALSE),0)=0,0,1)</f>
        <v>0</v>
      </c>
      <c r="AF285" s="450">
        <f>IF(IFERROR(HLOOKUP($F285,$F27:$FS27,1,FALSE),0)=0,0,1)</f>
        <v>0</v>
      </c>
      <c r="AG285" s="450">
        <f>IF(IFERROR(HLOOKUP($F285,$F28:$FS28,1,FALSE),0)=0,0,1)</f>
        <v>0</v>
      </c>
      <c r="AH285" s="450">
        <f>IF(IFERROR(HLOOKUP($F285,$F29:$FS29,1,FALSE),0)=0,0,1)</f>
        <v>0</v>
      </c>
      <c r="AI285" s="450">
        <f>IF(IFERROR(HLOOKUP($F285,$F30:$FS30,1,FALSE),0)=0,0,1)</f>
        <v>0</v>
      </c>
      <c r="AJ285" s="450">
        <f>IF(IFERROR(HLOOKUP($F285,$F31:$FS31,1,FALSE),0)=0,0,1)</f>
        <v>0</v>
      </c>
      <c r="AK285" s="450">
        <f>IF(IFERROR(HLOOKUP($F285,$F32:$FS32,1,FALSE),0)=0,0,1)</f>
        <v>0</v>
      </c>
      <c r="AL285" s="450">
        <f>IF(IFERROR(HLOOKUP($F285,$F33:$FS33,1,FALSE),0)=0,0,1)</f>
        <v>0</v>
      </c>
      <c r="AM285" s="450">
        <f>IF(IFERROR(HLOOKUP($F285,$F34:$FS34,1,FALSE),0)=0,0,1)</f>
        <v>0</v>
      </c>
      <c r="AN285" s="450">
        <f>IF(IFERROR(HLOOKUP($F285,$F35:$FS35,1,FALSE),0)=0,0,1)</f>
        <v>0</v>
      </c>
      <c r="AO285" s="450">
        <f>IF(IFERROR(HLOOKUP($F285,$F36:$FS36,1,FALSE),0)=0,0,1)</f>
        <v>0</v>
      </c>
      <c r="AP285" s="450">
        <f>IF(IFERROR(HLOOKUP($F285,$F37:$FS37,1,FALSE),0)=0,0,1)</f>
        <v>0</v>
      </c>
      <c r="AQ285" s="450">
        <f>IF(IFERROR(HLOOKUP($F285,$F38:$FS38,1,FALSE),0)=0,0,1)</f>
        <v>0</v>
      </c>
      <c r="AR285" s="450">
        <f>IF(IFERROR(HLOOKUP($F285,$F39:$FS39,1,FALSE),0)=0,0,1)</f>
        <v>0</v>
      </c>
      <c r="AS285" s="450">
        <f>IF(IFERROR(HLOOKUP($F285,$F40:$FS40,1,FALSE),0)=0,0,1)</f>
        <v>0</v>
      </c>
      <c r="AT285" s="450">
        <f>IF(IFERROR(HLOOKUP($F285,$F41:$FS41,1,FALSE),0)=0,0,1)</f>
        <v>0</v>
      </c>
      <c r="AU285" s="450">
        <f>IF(IFERROR(HLOOKUP($F285,$F42:$FS42,1,FALSE),0)=0,0,1)</f>
        <v>0</v>
      </c>
      <c r="AV285" s="450">
        <f>IF(IFERROR(HLOOKUP($F285,$F43:$FS43,1,FALSE),0)=0,0,1)</f>
        <v>0</v>
      </c>
      <c r="AW285" s="450">
        <f>IF(IFERROR(HLOOKUP($F285,$F44:$FS44,1,FALSE),0)=0,0,1)</f>
        <v>0</v>
      </c>
      <c r="AX285" s="450">
        <f>IF(IFERROR(HLOOKUP($F285,$F45:$FS45,1,FALSE),0)=0,0,1)</f>
        <v>0</v>
      </c>
      <c r="AY285" s="450">
        <f>IF(IFERROR(HLOOKUP($F285,$F46:$FS46,1,FALSE),0)=0,0,1)</f>
        <v>0</v>
      </c>
      <c r="AZ285" s="450">
        <f>IF(IFERROR(HLOOKUP($F285,$F47:$FS47,1,FALSE),0)=0,0,1)</f>
        <v>0</v>
      </c>
      <c r="BA285" s="450">
        <f>IF(IFERROR(HLOOKUP($F285,$F48:$FS48,1,FALSE),0)=0,0,1)</f>
        <v>0</v>
      </c>
      <c r="BB285" s="450">
        <f>IF(IFERROR(HLOOKUP($F285,$F49:$FS49,1,FALSE),0)=0,0,1)</f>
        <v>0</v>
      </c>
      <c r="BC285" s="450">
        <f>IF(IFERROR(HLOOKUP($F285,$F50:$FS50,1,FALSE),0)=0,0,1)</f>
        <v>0</v>
      </c>
      <c r="BD285" s="450">
        <f>IF(IFERROR(HLOOKUP($F285,$F51:$FS51,1,FALSE),0)=0,0,1)</f>
        <v>0</v>
      </c>
      <c r="BE285" s="450">
        <f>IF(IFERROR(HLOOKUP($F285,$F52:$FS52,1,FALSE),0)=0,0,1)</f>
        <v>0</v>
      </c>
      <c r="BF285" s="450">
        <f>IF(IFERROR(HLOOKUP($F285,$F53:$FS53,1,FALSE),0)=0,0,1)</f>
        <v>0</v>
      </c>
      <c r="BG285" s="450">
        <f>IF(IFERROR(HLOOKUP($F285,$F54:$FS54,1,FALSE),0)=0,0,1)</f>
        <v>0</v>
      </c>
      <c r="BH285" s="450">
        <f>IF(IFERROR(HLOOKUP($F285,$F55:$FS55,1,FALSE),0)=0,0,1)</f>
        <v>0</v>
      </c>
      <c r="BI285" s="450">
        <f>IF(IFERROR(HLOOKUP($F285,$F56:$FS56,1,FALSE),0)=0,0,1)</f>
        <v>0</v>
      </c>
      <c r="BJ285" s="450">
        <f>IF(IFERROR(HLOOKUP($F285,$F57:$FS57,1,FALSE),0)=0,0,1)</f>
        <v>0</v>
      </c>
      <c r="BK285" s="450">
        <f>IF(IFERROR(HLOOKUP($F285,$F58:$FS58,1,FALSE),0)=0,0,1)</f>
        <v>0</v>
      </c>
    </row>
    <row r="286" spans="1:63" ht="13">
      <c r="A286" s="609" t="s">
        <v>820</v>
      </c>
      <c r="B286" s="619" t="s">
        <v>689</v>
      </c>
      <c r="C286">
        <f t="shared" si="2"/>
        <v>1</v>
      </c>
      <c r="E286" s="609" t="s">
        <v>820</v>
      </c>
      <c r="F286" s="619" t="s">
        <v>689</v>
      </c>
      <c r="G286" s="450">
        <f>IF(IFERROR(HLOOKUP($F286,$F2:$FS2,1,FALSE),0)=0,0,1)</f>
        <v>0</v>
      </c>
      <c r="H286" s="450">
        <f>IF(IFERROR(HLOOKUP($F286,$F3:$FS3,1,FALSE),0)=0,0,1)</f>
        <v>1</v>
      </c>
      <c r="I286" s="450">
        <f>IF(IFERROR(HLOOKUP($F286,$F4:$FS4,1,FALSE),0)=0,0,1)</f>
        <v>0</v>
      </c>
      <c r="J286" s="450">
        <f>IF(IFERROR(HLOOKUP($F286,$F5:$FS5,1,FALSE),0)=0,0,1)</f>
        <v>0</v>
      </c>
      <c r="K286" s="450">
        <f>IF(IFERROR(HLOOKUP($F286,$F6:$FS6,1,FALSE),0)=0,0,1)</f>
        <v>0</v>
      </c>
      <c r="L286" s="450">
        <f>IF(IFERROR(HLOOKUP($F286,$F7:$FS7,1,FALSE),0)=0,0,1)</f>
        <v>0</v>
      </c>
      <c r="M286" s="450">
        <f>IF(IFERROR(HLOOKUP($F286,$F8:$FS8,1,FALSE),0)=0,0,1)</f>
        <v>0</v>
      </c>
      <c r="N286" s="450">
        <f>IF(IFERROR(HLOOKUP($F286,$F9:$FS9,1,FALSE),0)=0,0,1)</f>
        <v>0</v>
      </c>
      <c r="O286" s="450">
        <f>IF(IFERROR(HLOOKUP($F286,$F10:$FS10,1,FALSE),0)=0,0,1)</f>
        <v>0</v>
      </c>
      <c r="P286" s="450">
        <f>IF(IFERROR(HLOOKUP($F286,$F11:$FS11,1,FALSE),0)=0,0,1)</f>
        <v>0</v>
      </c>
      <c r="Q286" s="450">
        <f>IF(IFERROR(HLOOKUP($F286,$F12:$FS12,1,FALSE),0)=0,0,1)</f>
        <v>0</v>
      </c>
      <c r="R286" s="450">
        <f>IF(IFERROR(HLOOKUP($F286,$F13:$FS13,1,FALSE),0)=0,0,1)</f>
        <v>0</v>
      </c>
      <c r="S286" s="450">
        <f>IF(IFERROR(HLOOKUP($F286,$F14:$FS14,1,FALSE),0)=0,0,1)</f>
        <v>0</v>
      </c>
      <c r="T286" s="450">
        <f>IF(IFERROR(HLOOKUP($F286,$F15:$FS15,1,FALSE),0)=0,0,1)</f>
        <v>0</v>
      </c>
      <c r="U286" s="450">
        <f>IF(IFERROR(HLOOKUP($F286,$F16:$FS16,1,FALSE),0)=0,0,1)</f>
        <v>0</v>
      </c>
      <c r="V286" s="450">
        <f>IF(IFERROR(HLOOKUP($F286,$F17:$FS17,1,FALSE),0)=0,0,1)</f>
        <v>0</v>
      </c>
      <c r="W286" s="450">
        <f>IF(IFERROR(HLOOKUP($F286,$F18:$FS18,1,FALSE),0)=0,0,1)</f>
        <v>0</v>
      </c>
      <c r="X286" s="450">
        <f>IF(IFERROR(HLOOKUP($F286,$F19:$FS19,1,FALSE),0)=0,0,1)</f>
        <v>0</v>
      </c>
      <c r="Y286" s="450">
        <f>IF(IFERROR(HLOOKUP($F286,$F20:$FS20,1,FALSE),0)=0,0,1)</f>
        <v>0</v>
      </c>
      <c r="Z286" s="450">
        <f>IF(IFERROR(HLOOKUP($F286,$F21:$FS21,1,FALSE),0)=0,0,1)</f>
        <v>0</v>
      </c>
      <c r="AA286" s="450">
        <f>IF(IFERROR(HLOOKUP($F286,$F22:$FS22,1,FALSE),0)=0,0,1)</f>
        <v>0</v>
      </c>
      <c r="AB286" s="450">
        <f>IF(IFERROR(HLOOKUP($F286,$F23:$FS23,1,FALSE),0)=0,0,1)</f>
        <v>0</v>
      </c>
      <c r="AC286" s="450">
        <f>IF(IFERROR(HLOOKUP($F286,$F24:$FS24,1,FALSE),0)=0,0,1)</f>
        <v>0</v>
      </c>
      <c r="AD286" s="450">
        <f>IF(IFERROR(HLOOKUP($F286,$F25:$FS25,1,FALSE),0)=0,0,1)</f>
        <v>0</v>
      </c>
      <c r="AE286" s="450">
        <f>IF(IFERROR(HLOOKUP($F286,$F26:$FS26,1,FALSE),0)=0,0,1)</f>
        <v>0</v>
      </c>
      <c r="AF286" s="450">
        <f>IF(IFERROR(HLOOKUP($F286,$F27:$FS27,1,FALSE),0)=0,0,1)</f>
        <v>0</v>
      </c>
      <c r="AG286" s="450">
        <f>IF(IFERROR(HLOOKUP($F286,$F28:$FS28,1,FALSE),0)=0,0,1)</f>
        <v>0</v>
      </c>
      <c r="AH286" s="450">
        <f>IF(IFERROR(HLOOKUP($F286,$F29:$FS29,1,FALSE),0)=0,0,1)</f>
        <v>0</v>
      </c>
      <c r="AI286" s="450">
        <f>IF(IFERROR(HLOOKUP($F286,$F30:$FS30,1,FALSE),0)=0,0,1)</f>
        <v>0</v>
      </c>
      <c r="AJ286" s="450">
        <f>IF(IFERROR(HLOOKUP($F286,$F31:$FS31,1,FALSE),0)=0,0,1)</f>
        <v>0</v>
      </c>
      <c r="AK286" s="450">
        <f>IF(IFERROR(HLOOKUP($F286,$F32:$FS32,1,FALSE),0)=0,0,1)</f>
        <v>0</v>
      </c>
      <c r="AL286" s="450">
        <f>IF(IFERROR(HLOOKUP($F286,$F33:$FS33,1,FALSE),0)=0,0,1)</f>
        <v>0</v>
      </c>
      <c r="AM286" s="450">
        <f>IF(IFERROR(HLOOKUP($F286,$F34:$FS34,1,FALSE),0)=0,0,1)</f>
        <v>0</v>
      </c>
      <c r="AN286" s="450">
        <f>IF(IFERROR(HLOOKUP($F286,$F35:$FS35,1,FALSE),0)=0,0,1)</f>
        <v>0</v>
      </c>
      <c r="AO286" s="450">
        <f>IF(IFERROR(HLOOKUP($F286,$F36:$FS36,1,FALSE),0)=0,0,1)</f>
        <v>0</v>
      </c>
      <c r="AP286" s="450">
        <f>IF(IFERROR(HLOOKUP($F286,$F37:$FS37,1,FALSE),0)=0,0,1)</f>
        <v>0</v>
      </c>
      <c r="AQ286" s="450">
        <f>IF(IFERROR(HLOOKUP($F286,$F38:$FS38,1,FALSE),0)=0,0,1)</f>
        <v>0</v>
      </c>
      <c r="AR286" s="450">
        <f>IF(IFERROR(HLOOKUP($F286,$F39:$FS39,1,FALSE),0)=0,0,1)</f>
        <v>0</v>
      </c>
      <c r="AS286" s="450">
        <f>IF(IFERROR(HLOOKUP($F286,$F40:$FS40,1,FALSE),0)=0,0,1)</f>
        <v>0</v>
      </c>
      <c r="AT286" s="450">
        <f>IF(IFERROR(HLOOKUP($F286,$F41:$FS41,1,FALSE),0)=0,0,1)</f>
        <v>0</v>
      </c>
      <c r="AU286" s="450">
        <f>IF(IFERROR(HLOOKUP($F286,$F42:$FS42,1,FALSE),0)=0,0,1)</f>
        <v>0</v>
      </c>
      <c r="AV286" s="450">
        <f>IF(IFERROR(HLOOKUP($F286,$F43:$FS43,1,FALSE),0)=0,0,1)</f>
        <v>0</v>
      </c>
      <c r="AW286" s="450">
        <f>IF(IFERROR(HLOOKUP($F286,$F44:$FS44,1,FALSE),0)=0,0,1)</f>
        <v>0</v>
      </c>
      <c r="AX286" s="450">
        <f>IF(IFERROR(HLOOKUP($F286,$F45:$FS45,1,FALSE),0)=0,0,1)</f>
        <v>0</v>
      </c>
      <c r="AY286" s="450">
        <f>IF(IFERROR(HLOOKUP($F286,$F46:$FS46,1,FALSE),0)=0,0,1)</f>
        <v>0</v>
      </c>
      <c r="AZ286" s="450">
        <f>IF(IFERROR(HLOOKUP($F286,$F47:$FS47,1,FALSE),0)=0,0,1)</f>
        <v>0</v>
      </c>
      <c r="BA286" s="450">
        <f>IF(IFERROR(HLOOKUP($F286,$F48:$FS48,1,FALSE),0)=0,0,1)</f>
        <v>0</v>
      </c>
      <c r="BB286" s="450">
        <f>IF(IFERROR(HLOOKUP($F286,$F49:$FS49,1,FALSE),0)=0,0,1)</f>
        <v>0</v>
      </c>
      <c r="BC286" s="450">
        <f>IF(IFERROR(HLOOKUP($F286,$F50:$FS50,1,FALSE),0)=0,0,1)</f>
        <v>0</v>
      </c>
      <c r="BD286" s="450">
        <f>IF(IFERROR(HLOOKUP($F286,$F51:$FS51,1,FALSE),0)=0,0,1)</f>
        <v>0</v>
      </c>
      <c r="BE286" s="450">
        <f>IF(IFERROR(HLOOKUP($F286,$F52:$FS52,1,FALSE),0)=0,0,1)</f>
        <v>0</v>
      </c>
      <c r="BF286" s="450">
        <f>IF(IFERROR(HLOOKUP($F286,$F53:$FS53,1,FALSE),0)=0,0,1)</f>
        <v>0</v>
      </c>
      <c r="BG286" s="450">
        <f>IF(IFERROR(HLOOKUP($F286,$F54:$FS54,1,FALSE),0)=0,0,1)</f>
        <v>0</v>
      </c>
      <c r="BH286" s="450">
        <f>IF(IFERROR(HLOOKUP($F286,$F55:$FS55,1,FALSE),0)=0,0,1)</f>
        <v>0</v>
      </c>
      <c r="BI286" s="450">
        <f>IF(IFERROR(HLOOKUP($F286,$F56:$FS56,1,FALSE),0)=0,0,1)</f>
        <v>0</v>
      </c>
      <c r="BJ286" s="450">
        <f>IF(IFERROR(HLOOKUP($F286,$F57:$FS57,1,FALSE),0)=0,0,1)</f>
        <v>0</v>
      </c>
      <c r="BK286" s="450">
        <f>IF(IFERROR(HLOOKUP($F286,$F58:$FS58,1,FALSE),0)=0,0,1)</f>
        <v>0</v>
      </c>
    </row>
    <row r="287" spans="1:63" ht="13">
      <c r="A287" s="609" t="s">
        <v>820</v>
      </c>
      <c r="B287" s="619" t="s">
        <v>690</v>
      </c>
      <c r="C287">
        <f t="shared" si="2"/>
        <v>6</v>
      </c>
      <c r="E287" s="609" t="s">
        <v>820</v>
      </c>
      <c r="F287" s="619" t="s">
        <v>690</v>
      </c>
      <c r="G287" s="450">
        <f>IF(IFERROR(HLOOKUP($F287,$F2:$FS2,1,FALSE),0)=0,0,1)</f>
        <v>0</v>
      </c>
      <c r="H287" s="450">
        <f>IF(IFERROR(HLOOKUP($F287,$F3:$FS3,1,FALSE),0)=0,0,1)</f>
        <v>1</v>
      </c>
      <c r="I287" s="450">
        <f>IF(IFERROR(HLOOKUP($F287,$F4:$FS4,1,FALSE),0)=0,0,1)</f>
        <v>0</v>
      </c>
      <c r="J287" s="450">
        <f>IF(IFERROR(HLOOKUP($F287,$F5:$FS5,1,FALSE),0)=0,0,1)</f>
        <v>0</v>
      </c>
      <c r="K287" s="450">
        <f>IF(IFERROR(HLOOKUP($F287,$F6:$FS6,1,FALSE),0)=0,0,1)</f>
        <v>0</v>
      </c>
      <c r="L287" s="450">
        <f>IF(IFERROR(HLOOKUP($F287,$F7:$FS7,1,FALSE),0)=0,0,1)</f>
        <v>0</v>
      </c>
      <c r="M287" s="450">
        <f>IF(IFERROR(HLOOKUP($F287,$F8:$FS8,1,FALSE),0)=0,0,1)</f>
        <v>0</v>
      </c>
      <c r="N287" s="450">
        <f>IF(IFERROR(HLOOKUP($F287,$F9:$FS9,1,FALSE),0)=0,0,1)</f>
        <v>0</v>
      </c>
      <c r="O287" s="450">
        <f>IF(IFERROR(HLOOKUP($F287,$F10:$FS10,1,FALSE),0)=0,0,1)</f>
        <v>0</v>
      </c>
      <c r="P287" s="450">
        <f>IF(IFERROR(HLOOKUP($F287,$F11:$FS11,1,FALSE),0)=0,0,1)</f>
        <v>0</v>
      </c>
      <c r="Q287" s="450">
        <f>IF(IFERROR(HLOOKUP($F287,$F12:$FS12,1,FALSE),0)=0,0,1)</f>
        <v>0</v>
      </c>
      <c r="R287" s="450">
        <f>IF(IFERROR(HLOOKUP($F287,$F13:$FS13,1,FALSE),0)=0,0,1)</f>
        <v>0</v>
      </c>
      <c r="S287" s="450">
        <f>IF(IFERROR(HLOOKUP($F287,$F14:$FS14,1,FALSE),0)=0,0,1)</f>
        <v>0</v>
      </c>
      <c r="T287" s="450">
        <f>IF(IFERROR(HLOOKUP($F287,$F15:$FS15,1,FALSE),0)=0,0,1)</f>
        <v>0</v>
      </c>
      <c r="U287" s="450">
        <f>IF(IFERROR(HLOOKUP($F287,$F16:$FS16,1,FALSE),0)=0,0,1)</f>
        <v>0</v>
      </c>
      <c r="V287" s="450">
        <f>IF(IFERROR(HLOOKUP($F287,$F17:$FS17,1,FALSE),0)=0,0,1)</f>
        <v>0</v>
      </c>
      <c r="W287" s="450">
        <f>IF(IFERROR(HLOOKUP($F287,$F18:$FS18,1,FALSE),0)=0,0,1)</f>
        <v>0</v>
      </c>
      <c r="X287" s="450">
        <f>IF(IFERROR(HLOOKUP($F287,$F19:$FS19,1,FALSE),0)=0,0,1)</f>
        <v>0</v>
      </c>
      <c r="Y287" s="450">
        <f>IF(IFERROR(HLOOKUP($F287,$F20:$FS20,1,FALSE),0)=0,0,1)</f>
        <v>0</v>
      </c>
      <c r="Z287" s="450">
        <f>IF(IFERROR(HLOOKUP($F287,$F21:$FS21,1,FALSE),0)=0,0,1)</f>
        <v>0</v>
      </c>
      <c r="AA287" s="450">
        <f>IF(IFERROR(HLOOKUP($F287,$F22:$FS22,1,FALSE),0)=0,0,1)</f>
        <v>0</v>
      </c>
      <c r="AB287" s="450">
        <f>IF(IFERROR(HLOOKUP($F287,$F23:$FS23,1,FALSE),0)=0,0,1)</f>
        <v>0</v>
      </c>
      <c r="AC287" s="450">
        <f>IF(IFERROR(HLOOKUP($F287,$F24:$FS24,1,FALSE),0)=0,0,1)</f>
        <v>0</v>
      </c>
      <c r="AD287" s="450">
        <f>IF(IFERROR(HLOOKUP($F287,$F25:$FS25,1,FALSE),0)=0,0,1)</f>
        <v>0</v>
      </c>
      <c r="AE287" s="450">
        <f>IF(IFERROR(HLOOKUP($F287,$F26:$FS26,1,FALSE),0)=0,0,1)</f>
        <v>0</v>
      </c>
      <c r="AF287" s="450">
        <f>IF(IFERROR(HLOOKUP($F287,$F27:$FS27,1,FALSE),0)=0,0,1)</f>
        <v>1</v>
      </c>
      <c r="AG287" s="450">
        <f>IF(IFERROR(HLOOKUP($F287,$F28:$FS28,1,FALSE),0)=0,0,1)</f>
        <v>1</v>
      </c>
      <c r="AH287" s="450">
        <f>IF(IFERROR(HLOOKUP($F287,$F29:$FS29,1,FALSE),0)=0,0,1)</f>
        <v>1</v>
      </c>
      <c r="AI287" s="450">
        <f>IF(IFERROR(HLOOKUP($F287,$F30:$FS30,1,FALSE),0)=0,0,1)</f>
        <v>0</v>
      </c>
      <c r="AJ287" s="450">
        <f>IF(IFERROR(HLOOKUP($F287,$F31:$FS31,1,FALSE),0)=0,0,1)</f>
        <v>1</v>
      </c>
      <c r="AK287" s="450">
        <f>IF(IFERROR(HLOOKUP($F287,$F32:$FS32,1,FALSE),0)=0,0,1)</f>
        <v>0</v>
      </c>
      <c r="AL287" s="450">
        <f>IF(IFERROR(HLOOKUP($F287,$F33:$FS33,1,FALSE),0)=0,0,1)</f>
        <v>0</v>
      </c>
      <c r="AM287" s="450">
        <f>IF(IFERROR(HLOOKUP($F287,$F34:$FS34,1,FALSE),0)=0,0,1)</f>
        <v>0</v>
      </c>
      <c r="AN287" s="450">
        <f>IF(IFERROR(HLOOKUP($F287,$F35:$FS35,1,FALSE),0)=0,0,1)</f>
        <v>0</v>
      </c>
      <c r="AO287" s="450">
        <f>IF(IFERROR(HLOOKUP($F287,$F36:$FS36,1,FALSE),0)=0,0,1)</f>
        <v>0</v>
      </c>
      <c r="AP287" s="450">
        <f>IF(IFERROR(HLOOKUP($F287,$F37:$FS37,1,FALSE),0)=0,0,1)</f>
        <v>0</v>
      </c>
      <c r="AQ287" s="450">
        <f>IF(IFERROR(HLOOKUP($F287,$F38:$FS38,1,FALSE),0)=0,0,1)</f>
        <v>0</v>
      </c>
      <c r="AR287" s="450">
        <f>IF(IFERROR(HLOOKUP($F287,$F39:$FS39,1,FALSE),0)=0,0,1)</f>
        <v>0</v>
      </c>
      <c r="AS287" s="450">
        <f>IF(IFERROR(HLOOKUP($F287,$F40:$FS40,1,FALSE),0)=0,0,1)</f>
        <v>0</v>
      </c>
      <c r="AT287" s="450">
        <f>IF(IFERROR(HLOOKUP($F287,$F41:$FS41,1,FALSE),0)=0,0,1)</f>
        <v>0</v>
      </c>
      <c r="AU287" s="450">
        <f>IF(IFERROR(HLOOKUP($F287,$F42:$FS42,1,FALSE),0)=0,0,1)</f>
        <v>0</v>
      </c>
      <c r="AV287" s="450">
        <f>IF(IFERROR(HLOOKUP($F287,$F43:$FS43,1,FALSE),0)=0,0,1)</f>
        <v>1</v>
      </c>
      <c r="AW287" s="450">
        <f>IF(IFERROR(HLOOKUP($F287,$F44:$FS44,1,FALSE),0)=0,0,1)</f>
        <v>0</v>
      </c>
      <c r="AX287" s="450">
        <f>IF(IFERROR(HLOOKUP($F287,$F45:$FS45,1,FALSE),0)=0,0,1)</f>
        <v>0</v>
      </c>
      <c r="AY287" s="450">
        <f>IF(IFERROR(HLOOKUP($F287,$F46:$FS46,1,FALSE),0)=0,0,1)</f>
        <v>0</v>
      </c>
      <c r="AZ287" s="450">
        <f>IF(IFERROR(HLOOKUP($F287,$F47:$FS47,1,FALSE),0)=0,0,1)</f>
        <v>0</v>
      </c>
      <c r="BA287" s="450">
        <f>IF(IFERROR(HLOOKUP($F287,$F48:$FS48,1,FALSE),0)=0,0,1)</f>
        <v>0</v>
      </c>
      <c r="BB287" s="450">
        <f>IF(IFERROR(HLOOKUP($F287,$F49:$FS49,1,FALSE),0)=0,0,1)</f>
        <v>0</v>
      </c>
      <c r="BC287" s="450">
        <f>IF(IFERROR(HLOOKUP($F287,$F50:$FS50,1,FALSE),0)=0,0,1)</f>
        <v>0</v>
      </c>
      <c r="BD287" s="450">
        <f>IF(IFERROR(HLOOKUP($F287,$F51:$FS51,1,FALSE),0)=0,0,1)</f>
        <v>0</v>
      </c>
      <c r="BE287" s="450">
        <f>IF(IFERROR(HLOOKUP($F287,$F52:$FS52,1,FALSE),0)=0,0,1)</f>
        <v>0</v>
      </c>
      <c r="BF287" s="450">
        <f>IF(IFERROR(HLOOKUP($F287,$F53:$FS53,1,FALSE),0)=0,0,1)</f>
        <v>0</v>
      </c>
      <c r="BG287" s="450">
        <f>IF(IFERROR(HLOOKUP($F287,$F54:$FS54,1,FALSE),0)=0,0,1)</f>
        <v>0</v>
      </c>
      <c r="BH287" s="450">
        <f>IF(IFERROR(HLOOKUP($F287,$F55:$FS55,1,FALSE),0)=0,0,1)</f>
        <v>0</v>
      </c>
      <c r="BI287" s="450">
        <f>IF(IFERROR(HLOOKUP($F287,$F56:$FS56,1,FALSE),0)=0,0,1)</f>
        <v>0</v>
      </c>
      <c r="BJ287" s="450">
        <f>IF(IFERROR(HLOOKUP($F287,$F57:$FS57,1,FALSE),0)=0,0,1)</f>
        <v>0</v>
      </c>
      <c r="BK287" s="450">
        <f>IF(IFERROR(HLOOKUP($F287,$F58:$FS58,1,FALSE),0)=0,0,1)</f>
        <v>0</v>
      </c>
    </row>
    <row r="288" spans="1:63" ht="13">
      <c r="A288" s="609" t="s">
        <v>820</v>
      </c>
      <c r="B288" s="619" t="s">
        <v>691</v>
      </c>
      <c r="C288">
        <f t="shared" si="2"/>
        <v>1</v>
      </c>
      <c r="E288" s="609" t="s">
        <v>820</v>
      </c>
      <c r="F288" s="619" t="s">
        <v>691</v>
      </c>
      <c r="G288" s="450">
        <f>IF(IFERROR(HLOOKUP($F288,$F2:$FS2,1,FALSE),0)=0,0,1)</f>
        <v>0</v>
      </c>
      <c r="H288" s="450">
        <f>IF(IFERROR(HLOOKUP($F288,$F3:$FS3,1,FALSE),0)=0,0,1)</f>
        <v>1</v>
      </c>
      <c r="I288" s="450">
        <f>IF(IFERROR(HLOOKUP($F288,$F4:$FS4,1,FALSE),0)=0,0,1)</f>
        <v>0</v>
      </c>
      <c r="J288" s="450">
        <f>IF(IFERROR(HLOOKUP($F288,$F5:$FS5,1,FALSE),0)=0,0,1)</f>
        <v>0</v>
      </c>
      <c r="K288" s="450">
        <f>IF(IFERROR(HLOOKUP($F288,$F6:$FS6,1,FALSE),0)=0,0,1)</f>
        <v>0</v>
      </c>
      <c r="L288" s="450">
        <f>IF(IFERROR(HLOOKUP($F288,$F7:$FS7,1,FALSE),0)=0,0,1)</f>
        <v>0</v>
      </c>
      <c r="M288" s="450">
        <f>IF(IFERROR(HLOOKUP($F288,$F8:$FS8,1,FALSE),0)=0,0,1)</f>
        <v>0</v>
      </c>
      <c r="N288" s="450">
        <f>IF(IFERROR(HLOOKUP($F288,$F9:$FS9,1,FALSE),0)=0,0,1)</f>
        <v>0</v>
      </c>
      <c r="O288" s="450">
        <f>IF(IFERROR(HLOOKUP($F288,$F10:$FS10,1,FALSE),0)=0,0,1)</f>
        <v>0</v>
      </c>
      <c r="P288" s="450">
        <f>IF(IFERROR(HLOOKUP($F288,$F11:$FS11,1,FALSE),0)=0,0,1)</f>
        <v>0</v>
      </c>
      <c r="Q288" s="450">
        <f>IF(IFERROR(HLOOKUP($F288,$F12:$FS12,1,FALSE),0)=0,0,1)</f>
        <v>0</v>
      </c>
      <c r="R288" s="450">
        <f>IF(IFERROR(HLOOKUP($F288,$F13:$FS13,1,FALSE),0)=0,0,1)</f>
        <v>0</v>
      </c>
      <c r="S288" s="450">
        <f>IF(IFERROR(HLOOKUP($F288,$F14:$FS14,1,FALSE),0)=0,0,1)</f>
        <v>0</v>
      </c>
      <c r="T288" s="450">
        <f>IF(IFERROR(HLOOKUP($F288,$F15:$FS15,1,FALSE),0)=0,0,1)</f>
        <v>0</v>
      </c>
      <c r="U288" s="450">
        <f>IF(IFERROR(HLOOKUP($F288,$F16:$FS16,1,FALSE),0)=0,0,1)</f>
        <v>0</v>
      </c>
      <c r="V288" s="450">
        <f>IF(IFERROR(HLOOKUP($F288,$F17:$FS17,1,FALSE),0)=0,0,1)</f>
        <v>0</v>
      </c>
      <c r="W288" s="450">
        <f>IF(IFERROR(HLOOKUP($F288,$F18:$FS18,1,FALSE),0)=0,0,1)</f>
        <v>0</v>
      </c>
      <c r="X288" s="450">
        <f>IF(IFERROR(HLOOKUP($F288,$F19:$FS19,1,FALSE),0)=0,0,1)</f>
        <v>0</v>
      </c>
      <c r="Y288" s="450">
        <f>IF(IFERROR(HLOOKUP($F288,$F20:$FS20,1,FALSE),0)=0,0,1)</f>
        <v>0</v>
      </c>
      <c r="Z288" s="450">
        <f>IF(IFERROR(HLOOKUP($F288,$F21:$FS21,1,FALSE),0)=0,0,1)</f>
        <v>0</v>
      </c>
      <c r="AA288" s="450">
        <f>IF(IFERROR(HLOOKUP($F288,$F22:$FS22,1,FALSE),0)=0,0,1)</f>
        <v>0</v>
      </c>
      <c r="AB288" s="450">
        <f>IF(IFERROR(HLOOKUP($F288,$F23:$FS23,1,FALSE),0)=0,0,1)</f>
        <v>0</v>
      </c>
      <c r="AC288" s="450">
        <f>IF(IFERROR(HLOOKUP($F288,$F24:$FS24,1,FALSE),0)=0,0,1)</f>
        <v>0</v>
      </c>
      <c r="AD288" s="450">
        <f>IF(IFERROR(HLOOKUP($F288,$F25:$FS25,1,FALSE),0)=0,0,1)</f>
        <v>0</v>
      </c>
      <c r="AE288" s="450">
        <f>IF(IFERROR(HLOOKUP($F288,$F26:$FS26,1,FALSE),0)=0,0,1)</f>
        <v>0</v>
      </c>
      <c r="AF288" s="450">
        <f>IF(IFERROR(HLOOKUP($F288,$F27:$FS27,1,FALSE),0)=0,0,1)</f>
        <v>0</v>
      </c>
      <c r="AG288" s="450">
        <f>IF(IFERROR(HLOOKUP($F288,$F28:$FS28,1,FALSE),0)=0,0,1)</f>
        <v>0</v>
      </c>
      <c r="AH288" s="450">
        <f>IF(IFERROR(HLOOKUP($F288,$F29:$FS29,1,FALSE),0)=0,0,1)</f>
        <v>0</v>
      </c>
      <c r="AI288" s="450">
        <f>IF(IFERROR(HLOOKUP($F288,$F30:$FS30,1,FALSE),0)=0,0,1)</f>
        <v>0</v>
      </c>
      <c r="AJ288" s="450">
        <f>IF(IFERROR(HLOOKUP($F288,$F31:$FS31,1,FALSE),0)=0,0,1)</f>
        <v>0</v>
      </c>
      <c r="AK288" s="450">
        <f>IF(IFERROR(HLOOKUP($F288,$F32:$FS32,1,FALSE),0)=0,0,1)</f>
        <v>0</v>
      </c>
      <c r="AL288" s="450">
        <f>IF(IFERROR(HLOOKUP($F288,$F33:$FS33,1,FALSE),0)=0,0,1)</f>
        <v>0</v>
      </c>
      <c r="AM288" s="450">
        <f>IF(IFERROR(HLOOKUP($F288,$F34:$FS34,1,FALSE),0)=0,0,1)</f>
        <v>0</v>
      </c>
      <c r="AN288" s="450">
        <f>IF(IFERROR(HLOOKUP($F288,$F35:$FS35,1,FALSE),0)=0,0,1)</f>
        <v>0</v>
      </c>
      <c r="AO288" s="450">
        <f>IF(IFERROR(HLOOKUP($F288,$F36:$FS36,1,FALSE),0)=0,0,1)</f>
        <v>0</v>
      </c>
      <c r="AP288" s="450">
        <f>IF(IFERROR(HLOOKUP($F288,$F37:$FS37,1,FALSE),0)=0,0,1)</f>
        <v>0</v>
      </c>
      <c r="AQ288" s="450">
        <f>IF(IFERROR(HLOOKUP($F288,$F38:$FS38,1,FALSE),0)=0,0,1)</f>
        <v>0</v>
      </c>
      <c r="AR288" s="450">
        <f>IF(IFERROR(HLOOKUP($F288,$F39:$FS39,1,FALSE),0)=0,0,1)</f>
        <v>0</v>
      </c>
      <c r="AS288" s="450">
        <f>IF(IFERROR(HLOOKUP($F288,$F40:$FS40,1,FALSE),0)=0,0,1)</f>
        <v>0</v>
      </c>
      <c r="AT288" s="450">
        <f>IF(IFERROR(HLOOKUP($F288,$F41:$FS41,1,FALSE),0)=0,0,1)</f>
        <v>0</v>
      </c>
      <c r="AU288" s="450">
        <f>IF(IFERROR(HLOOKUP($F288,$F42:$FS42,1,FALSE),0)=0,0,1)</f>
        <v>0</v>
      </c>
      <c r="AV288" s="450">
        <f>IF(IFERROR(HLOOKUP($F288,$F43:$FS43,1,FALSE),0)=0,0,1)</f>
        <v>0</v>
      </c>
      <c r="AW288" s="450">
        <f>IF(IFERROR(HLOOKUP($F288,$F44:$FS44,1,FALSE),0)=0,0,1)</f>
        <v>0</v>
      </c>
      <c r="AX288" s="450">
        <f>IF(IFERROR(HLOOKUP($F288,$F45:$FS45,1,FALSE),0)=0,0,1)</f>
        <v>0</v>
      </c>
      <c r="AY288" s="450">
        <f>IF(IFERROR(HLOOKUP($F288,$F46:$FS46,1,FALSE),0)=0,0,1)</f>
        <v>0</v>
      </c>
      <c r="AZ288" s="450">
        <f>IF(IFERROR(HLOOKUP($F288,$F47:$FS47,1,FALSE),0)=0,0,1)</f>
        <v>0</v>
      </c>
      <c r="BA288" s="450">
        <f>IF(IFERROR(HLOOKUP($F288,$F48:$FS48,1,FALSE),0)=0,0,1)</f>
        <v>0</v>
      </c>
      <c r="BB288" s="450">
        <f>IF(IFERROR(HLOOKUP($F288,$F49:$FS49,1,FALSE),0)=0,0,1)</f>
        <v>0</v>
      </c>
      <c r="BC288" s="450">
        <f>IF(IFERROR(HLOOKUP($F288,$F50:$FS50,1,FALSE),0)=0,0,1)</f>
        <v>0</v>
      </c>
      <c r="BD288" s="450">
        <f>IF(IFERROR(HLOOKUP($F288,$F51:$FS51,1,FALSE),0)=0,0,1)</f>
        <v>0</v>
      </c>
      <c r="BE288" s="450">
        <f>IF(IFERROR(HLOOKUP($F288,$F52:$FS52,1,FALSE),0)=0,0,1)</f>
        <v>0</v>
      </c>
      <c r="BF288" s="450">
        <f>IF(IFERROR(HLOOKUP($F288,$F53:$FS53,1,FALSE),0)=0,0,1)</f>
        <v>0</v>
      </c>
      <c r="BG288" s="450">
        <f>IF(IFERROR(HLOOKUP($F288,$F54:$FS54,1,FALSE),0)=0,0,1)</f>
        <v>0</v>
      </c>
      <c r="BH288" s="450">
        <f>IF(IFERROR(HLOOKUP($F288,$F55:$FS55,1,FALSE),0)=0,0,1)</f>
        <v>0</v>
      </c>
      <c r="BI288" s="450">
        <f>IF(IFERROR(HLOOKUP($F288,$F56:$FS56,1,FALSE),0)=0,0,1)</f>
        <v>0</v>
      </c>
      <c r="BJ288" s="450">
        <f>IF(IFERROR(HLOOKUP($F288,$F57:$FS57,1,FALSE),0)=0,0,1)</f>
        <v>0</v>
      </c>
      <c r="BK288" s="450">
        <f>IF(IFERROR(HLOOKUP($F288,$F58:$FS58,1,FALSE),0)=0,0,1)</f>
        <v>0</v>
      </c>
    </row>
    <row r="289" spans="1:63" ht="13">
      <c r="A289" s="609" t="s">
        <v>820</v>
      </c>
      <c r="B289" s="619" t="s">
        <v>692</v>
      </c>
      <c r="C289">
        <f t="shared" si="2"/>
        <v>1</v>
      </c>
      <c r="E289" s="609" t="s">
        <v>820</v>
      </c>
      <c r="F289" s="619" t="s">
        <v>692</v>
      </c>
      <c r="G289" s="450">
        <f>IF(IFERROR(HLOOKUP($F289,$F2:$FS2,1,FALSE),0)=0,0,1)</f>
        <v>0</v>
      </c>
      <c r="H289" s="450">
        <f>IF(IFERROR(HLOOKUP($F289,$F3:$FS3,1,FALSE),0)=0,0,1)</f>
        <v>1</v>
      </c>
      <c r="I289" s="450">
        <f>IF(IFERROR(HLOOKUP($F289,$F4:$FS4,1,FALSE),0)=0,0,1)</f>
        <v>0</v>
      </c>
      <c r="J289" s="450">
        <f>IF(IFERROR(HLOOKUP($F289,$F5:$FS5,1,FALSE),0)=0,0,1)</f>
        <v>0</v>
      </c>
      <c r="K289" s="450">
        <f>IF(IFERROR(HLOOKUP($F289,$F6:$FS6,1,FALSE),0)=0,0,1)</f>
        <v>0</v>
      </c>
      <c r="L289" s="450">
        <f>IF(IFERROR(HLOOKUP($F289,$F7:$FS7,1,FALSE),0)=0,0,1)</f>
        <v>0</v>
      </c>
      <c r="M289" s="450">
        <f>IF(IFERROR(HLOOKUP($F289,$F8:$FS8,1,FALSE),0)=0,0,1)</f>
        <v>0</v>
      </c>
      <c r="N289" s="450">
        <f>IF(IFERROR(HLOOKUP($F289,$F9:$FS9,1,FALSE),0)=0,0,1)</f>
        <v>0</v>
      </c>
      <c r="O289" s="450">
        <f>IF(IFERROR(HLOOKUP($F289,$F10:$FS10,1,FALSE),0)=0,0,1)</f>
        <v>0</v>
      </c>
      <c r="P289" s="450">
        <f>IF(IFERROR(HLOOKUP($F289,$F11:$FS11,1,FALSE),0)=0,0,1)</f>
        <v>0</v>
      </c>
      <c r="Q289" s="450">
        <f>IF(IFERROR(HLOOKUP($F289,$F12:$FS12,1,FALSE),0)=0,0,1)</f>
        <v>0</v>
      </c>
      <c r="R289" s="450">
        <f>IF(IFERROR(HLOOKUP($F289,$F13:$FS13,1,FALSE),0)=0,0,1)</f>
        <v>0</v>
      </c>
      <c r="S289" s="450">
        <f>IF(IFERROR(HLOOKUP($F289,$F14:$FS14,1,FALSE),0)=0,0,1)</f>
        <v>0</v>
      </c>
      <c r="T289" s="450">
        <f>IF(IFERROR(HLOOKUP($F289,$F15:$FS15,1,FALSE),0)=0,0,1)</f>
        <v>0</v>
      </c>
      <c r="U289" s="450">
        <f>IF(IFERROR(HLOOKUP($F289,$F16:$FS16,1,FALSE),0)=0,0,1)</f>
        <v>0</v>
      </c>
      <c r="V289" s="450">
        <f>IF(IFERROR(HLOOKUP($F289,$F17:$FS17,1,FALSE),0)=0,0,1)</f>
        <v>0</v>
      </c>
      <c r="W289" s="450">
        <f>IF(IFERROR(HLOOKUP($F289,$F18:$FS18,1,FALSE),0)=0,0,1)</f>
        <v>0</v>
      </c>
      <c r="X289" s="450">
        <f>IF(IFERROR(HLOOKUP($F289,$F19:$FS19,1,FALSE),0)=0,0,1)</f>
        <v>0</v>
      </c>
      <c r="Y289" s="450">
        <f>IF(IFERROR(HLOOKUP($F289,$F20:$FS20,1,FALSE),0)=0,0,1)</f>
        <v>0</v>
      </c>
      <c r="Z289" s="450">
        <f>IF(IFERROR(HLOOKUP($F289,$F21:$FS21,1,FALSE),0)=0,0,1)</f>
        <v>0</v>
      </c>
      <c r="AA289" s="450">
        <f>IF(IFERROR(HLOOKUP($F289,$F22:$FS22,1,FALSE),0)=0,0,1)</f>
        <v>0</v>
      </c>
      <c r="AB289" s="450">
        <f>IF(IFERROR(HLOOKUP($F289,$F23:$FS23,1,FALSE),0)=0,0,1)</f>
        <v>0</v>
      </c>
      <c r="AC289" s="450">
        <f>IF(IFERROR(HLOOKUP($F289,$F24:$FS24,1,FALSE),0)=0,0,1)</f>
        <v>0</v>
      </c>
      <c r="AD289" s="450">
        <f>IF(IFERROR(HLOOKUP($F289,$F25:$FS25,1,FALSE),0)=0,0,1)</f>
        <v>0</v>
      </c>
      <c r="AE289" s="450">
        <f>IF(IFERROR(HLOOKUP($F289,$F26:$FS26,1,FALSE),0)=0,0,1)</f>
        <v>0</v>
      </c>
      <c r="AF289" s="450">
        <f>IF(IFERROR(HLOOKUP($F289,$F27:$FS27,1,FALSE),0)=0,0,1)</f>
        <v>0</v>
      </c>
      <c r="AG289" s="450">
        <f>IF(IFERROR(HLOOKUP($F289,$F28:$FS28,1,FALSE),0)=0,0,1)</f>
        <v>0</v>
      </c>
      <c r="AH289" s="450">
        <f>IF(IFERROR(HLOOKUP($F289,$F29:$FS29,1,FALSE),0)=0,0,1)</f>
        <v>0</v>
      </c>
      <c r="AI289" s="450">
        <f>IF(IFERROR(HLOOKUP($F289,$F30:$FS30,1,FALSE),0)=0,0,1)</f>
        <v>0</v>
      </c>
      <c r="AJ289" s="450">
        <f>IF(IFERROR(HLOOKUP($F289,$F31:$FS31,1,FALSE),0)=0,0,1)</f>
        <v>0</v>
      </c>
      <c r="AK289" s="450">
        <f>IF(IFERROR(HLOOKUP($F289,$F32:$FS32,1,FALSE),0)=0,0,1)</f>
        <v>0</v>
      </c>
      <c r="AL289" s="450">
        <f>IF(IFERROR(HLOOKUP($F289,$F33:$FS33,1,FALSE),0)=0,0,1)</f>
        <v>0</v>
      </c>
      <c r="AM289" s="450">
        <f>IF(IFERROR(HLOOKUP($F289,$F34:$FS34,1,FALSE),0)=0,0,1)</f>
        <v>0</v>
      </c>
      <c r="AN289" s="450">
        <f>IF(IFERROR(HLOOKUP($F289,$F35:$FS35,1,FALSE),0)=0,0,1)</f>
        <v>0</v>
      </c>
      <c r="AO289" s="450">
        <f>IF(IFERROR(HLOOKUP($F289,$F36:$FS36,1,FALSE),0)=0,0,1)</f>
        <v>0</v>
      </c>
      <c r="AP289" s="450">
        <f>IF(IFERROR(HLOOKUP($F289,$F37:$FS37,1,FALSE),0)=0,0,1)</f>
        <v>0</v>
      </c>
      <c r="AQ289" s="450">
        <f>IF(IFERROR(HLOOKUP($F289,$F38:$FS38,1,FALSE),0)=0,0,1)</f>
        <v>0</v>
      </c>
      <c r="AR289" s="450">
        <f>IF(IFERROR(HLOOKUP($F289,$F39:$FS39,1,FALSE),0)=0,0,1)</f>
        <v>0</v>
      </c>
      <c r="AS289" s="450">
        <f>IF(IFERROR(HLOOKUP($F289,$F40:$FS40,1,FALSE),0)=0,0,1)</f>
        <v>0</v>
      </c>
      <c r="AT289" s="450">
        <f>IF(IFERROR(HLOOKUP($F289,$F41:$FS41,1,FALSE),0)=0,0,1)</f>
        <v>0</v>
      </c>
      <c r="AU289" s="450">
        <f>IF(IFERROR(HLOOKUP($F289,$F42:$FS42,1,FALSE),0)=0,0,1)</f>
        <v>0</v>
      </c>
      <c r="AV289" s="450">
        <f>IF(IFERROR(HLOOKUP($F289,$F43:$FS43,1,FALSE),0)=0,0,1)</f>
        <v>0</v>
      </c>
      <c r="AW289" s="450">
        <f>IF(IFERROR(HLOOKUP($F289,$F44:$FS44,1,FALSE),0)=0,0,1)</f>
        <v>0</v>
      </c>
      <c r="AX289" s="450">
        <f>IF(IFERROR(HLOOKUP($F289,$F45:$FS45,1,FALSE),0)=0,0,1)</f>
        <v>0</v>
      </c>
      <c r="AY289" s="450">
        <f>IF(IFERROR(HLOOKUP($F289,$F46:$FS46,1,FALSE),0)=0,0,1)</f>
        <v>0</v>
      </c>
      <c r="AZ289" s="450">
        <f>IF(IFERROR(HLOOKUP($F289,$F47:$FS47,1,FALSE),0)=0,0,1)</f>
        <v>0</v>
      </c>
      <c r="BA289" s="450">
        <f>IF(IFERROR(HLOOKUP($F289,$F48:$FS48,1,FALSE),0)=0,0,1)</f>
        <v>0</v>
      </c>
      <c r="BB289" s="450">
        <f>IF(IFERROR(HLOOKUP($F289,$F49:$FS49,1,FALSE),0)=0,0,1)</f>
        <v>0</v>
      </c>
      <c r="BC289" s="450">
        <f>IF(IFERROR(HLOOKUP($F289,$F50:$FS50,1,FALSE),0)=0,0,1)</f>
        <v>0</v>
      </c>
      <c r="BD289" s="450">
        <f>IF(IFERROR(HLOOKUP($F289,$F51:$FS51,1,FALSE),0)=0,0,1)</f>
        <v>0</v>
      </c>
      <c r="BE289" s="450">
        <f>IF(IFERROR(HLOOKUP($F289,$F52:$FS52,1,FALSE),0)=0,0,1)</f>
        <v>0</v>
      </c>
      <c r="BF289" s="450">
        <f>IF(IFERROR(HLOOKUP($F289,$F53:$FS53,1,FALSE),0)=0,0,1)</f>
        <v>0</v>
      </c>
      <c r="BG289" s="450">
        <f>IF(IFERROR(HLOOKUP($F289,$F54:$FS54,1,FALSE),0)=0,0,1)</f>
        <v>0</v>
      </c>
      <c r="BH289" s="450">
        <f>IF(IFERROR(HLOOKUP($F289,$F55:$FS55,1,FALSE),0)=0,0,1)</f>
        <v>0</v>
      </c>
      <c r="BI289" s="450">
        <f>IF(IFERROR(HLOOKUP($F289,$F56:$FS56,1,FALSE),0)=0,0,1)</f>
        <v>0</v>
      </c>
      <c r="BJ289" s="450">
        <f>IF(IFERROR(HLOOKUP($F289,$F57:$FS57,1,FALSE),0)=0,0,1)</f>
        <v>0</v>
      </c>
      <c r="BK289" s="450">
        <f>IF(IFERROR(HLOOKUP($F289,$F58:$FS58,1,FALSE),0)=0,0,1)</f>
        <v>0</v>
      </c>
    </row>
    <row r="290" spans="1:63" ht="13">
      <c r="A290" s="609" t="s">
        <v>820</v>
      </c>
      <c r="B290" s="619" t="s">
        <v>693</v>
      </c>
      <c r="C290">
        <f t="shared" si="2"/>
        <v>1</v>
      </c>
      <c r="E290" s="609" t="s">
        <v>820</v>
      </c>
      <c r="F290" s="619" t="s">
        <v>693</v>
      </c>
      <c r="G290" s="450">
        <f>IF(IFERROR(HLOOKUP($F290,$F2:$FS2,1,FALSE),0)=0,0,1)</f>
        <v>0</v>
      </c>
      <c r="H290" s="450">
        <f>IF(IFERROR(HLOOKUP($F290,$F3:$FS3,1,FALSE),0)=0,0,1)</f>
        <v>1</v>
      </c>
      <c r="I290" s="450">
        <f>IF(IFERROR(HLOOKUP($F290,$F4:$FS4,1,FALSE),0)=0,0,1)</f>
        <v>0</v>
      </c>
      <c r="J290" s="450">
        <f>IF(IFERROR(HLOOKUP($F290,$F5:$FS5,1,FALSE),0)=0,0,1)</f>
        <v>0</v>
      </c>
      <c r="K290" s="450">
        <f>IF(IFERROR(HLOOKUP($F290,$F6:$FS6,1,FALSE),0)=0,0,1)</f>
        <v>0</v>
      </c>
      <c r="L290" s="450">
        <f>IF(IFERROR(HLOOKUP($F290,$F7:$FS7,1,FALSE),0)=0,0,1)</f>
        <v>0</v>
      </c>
      <c r="M290" s="450">
        <f>IF(IFERROR(HLOOKUP($F290,$F8:$FS8,1,FALSE),0)=0,0,1)</f>
        <v>0</v>
      </c>
      <c r="N290" s="450">
        <f>IF(IFERROR(HLOOKUP($F290,$F9:$FS9,1,FALSE),0)=0,0,1)</f>
        <v>0</v>
      </c>
      <c r="O290" s="450">
        <f>IF(IFERROR(HLOOKUP($F290,$F10:$FS10,1,FALSE),0)=0,0,1)</f>
        <v>0</v>
      </c>
      <c r="P290" s="450">
        <f>IF(IFERROR(HLOOKUP($F290,$F11:$FS11,1,FALSE),0)=0,0,1)</f>
        <v>0</v>
      </c>
      <c r="Q290" s="450">
        <f>IF(IFERROR(HLOOKUP($F290,$F12:$FS12,1,FALSE),0)=0,0,1)</f>
        <v>0</v>
      </c>
      <c r="R290" s="450">
        <f>IF(IFERROR(HLOOKUP($F290,$F13:$FS13,1,FALSE),0)=0,0,1)</f>
        <v>0</v>
      </c>
      <c r="S290" s="450">
        <f>IF(IFERROR(HLOOKUP($F290,$F14:$FS14,1,FALSE),0)=0,0,1)</f>
        <v>0</v>
      </c>
      <c r="T290" s="450">
        <f>IF(IFERROR(HLOOKUP($F290,$F15:$FS15,1,FALSE),0)=0,0,1)</f>
        <v>0</v>
      </c>
      <c r="U290" s="450">
        <f>IF(IFERROR(HLOOKUP($F290,$F16:$FS16,1,FALSE),0)=0,0,1)</f>
        <v>0</v>
      </c>
      <c r="V290" s="450">
        <f>IF(IFERROR(HLOOKUP($F290,$F17:$FS17,1,FALSE),0)=0,0,1)</f>
        <v>0</v>
      </c>
      <c r="W290" s="450">
        <f>IF(IFERROR(HLOOKUP($F290,$F18:$FS18,1,FALSE),0)=0,0,1)</f>
        <v>0</v>
      </c>
      <c r="X290" s="450">
        <f>IF(IFERROR(HLOOKUP($F290,$F19:$FS19,1,FALSE),0)=0,0,1)</f>
        <v>0</v>
      </c>
      <c r="Y290" s="450">
        <f>IF(IFERROR(HLOOKUP($F290,$F20:$FS20,1,FALSE),0)=0,0,1)</f>
        <v>0</v>
      </c>
      <c r="Z290" s="450">
        <f>IF(IFERROR(HLOOKUP($F290,$F21:$FS21,1,FALSE),0)=0,0,1)</f>
        <v>0</v>
      </c>
      <c r="AA290" s="450">
        <f>IF(IFERROR(HLOOKUP($F290,$F22:$FS22,1,FALSE),0)=0,0,1)</f>
        <v>0</v>
      </c>
      <c r="AB290" s="450">
        <f>IF(IFERROR(HLOOKUP($F290,$F23:$FS23,1,FALSE),0)=0,0,1)</f>
        <v>0</v>
      </c>
      <c r="AC290" s="450">
        <f>IF(IFERROR(HLOOKUP($F290,$F24:$FS24,1,FALSE),0)=0,0,1)</f>
        <v>0</v>
      </c>
      <c r="AD290" s="450">
        <f>IF(IFERROR(HLOOKUP($F290,$F25:$FS25,1,FALSE),0)=0,0,1)</f>
        <v>0</v>
      </c>
      <c r="AE290" s="450">
        <f>IF(IFERROR(HLOOKUP($F290,$F26:$FS26,1,FALSE),0)=0,0,1)</f>
        <v>0</v>
      </c>
      <c r="AF290" s="450">
        <f>IF(IFERROR(HLOOKUP($F290,$F27:$FS27,1,FALSE),0)=0,0,1)</f>
        <v>0</v>
      </c>
      <c r="AG290" s="450">
        <f>IF(IFERROR(HLOOKUP($F290,$F28:$FS28,1,FALSE),0)=0,0,1)</f>
        <v>0</v>
      </c>
      <c r="AH290" s="450">
        <f>IF(IFERROR(HLOOKUP($F290,$F29:$FS29,1,FALSE),0)=0,0,1)</f>
        <v>0</v>
      </c>
      <c r="AI290" s="450">
        <f>IF(IFERROR(HLOOKUP($F290,$F30:$FS30,1,FALSE),0)=0,0,1)</f>
        <v>0</v>
      </c>
      <c r="AJ290" s="450">
        <f>IF(IFERROR(HLOOKUP($F290,$F31:$FS31,1,FALSE),0)=0,0,1)</f>
        <v>0</v>
      </c>
      <c r="AK290" s="450">
        <f>IF(IFERROR(HLOOKUP($F290,$F32:$FS32,1,FALSE),0)=0,0,1)</f>
        <v>0</v>
      </c>
      <c r="AL290" s="450">
        <f>IF(IFERROR(HLOOKUP($F290,$F33:$FS33,1,FALSE),0)=0,0,1)</f>
        <v>0</v>
      </c>
      <c r="AM290" s="450">
        <f>IF(IFERROR(HLOOKUP($F290,$F34:$FS34,1,FALSE),0)=0,0,1)</f>
        <v>0</v>
      </c>
      <c r="AN290" s="450">
        <f>IF(IFERROR(HLOOKUP($F290,$F35:$FS35,1,FALSE),0)=0,0,1)</f>
        <v>0</v>
      </c>
      <c r="AO290" s="450">
        <f>IF(IFERROR(HLOOKUP($F290,$F36:$FS36,1,FALSE),0)=0,0,1)</f>
        <v>0</v>
      </c>
      <c r="AP290" s="450">
        <f>IF(IFERROR(HLOOKUP($F290,$F37:$FS37,1,FALSE),0)=0,0,1)</f>
        <v>0</v>
      </c>
      <c r="AQ290" s="450">
        <f>IF(IFERROR(HLOOKUP($F290,$F38:$FS38,1,FALSE),0)=0,0,1)</f>
        <v>0</v>
      </c>
      <c r="AR290" s="450">
        <f>IF(IFERROR(HLOOKUP($F290,$F39:$FS39,1,FALSE),0)=0,0,1)</f>
        <v>0</v>
      </c>
      <c r="AS290" s="450">
        <f>IF(IFERROR(HLOOKUP($F290,$F40:$FS40,1,FALSE),0)=0,0,1)</f>
        <v>0</v>
      </c>
      <c r="AT290" s="450">
        <f>IF(IFERROR(HLOOKUP($F290,$F41:$FS41,1,FALSE),0)=0,0,1)</f>
        <v>0</v>
      </c>
      <c r="AU290" s="450">
        <f>IF(IFERROR(HLOOKUP($F290,$F42:$FS42,1,FALSE),0)=0,0,1)</f>
        <v>0</v>
      </c>
      <c r="AV290" s="450">
        <f>IF(IFERROR(HLOOKUP($F290,$F43:$FS43,1,FALSE),0)=0,0,1)</f>
        <v>0</v>
      </c>
      <c r="AW290" s="450">
        <f>IF(IFERROR(HLOOKUP($F290,$F44:$FS44,1,FALSE),0)=0,0,1)</f>
        <v>0</v>
      </c>
      <c r="AX290" s="450">
        <f>IF(IFERROR(HLOOKUP($F290,$F45:$FS45,1,FALSE),0)=0,0,1)</f>
        <v>0</v>
      </c>
      <c r="AY290" s="450">
        <f>IF(IFERROR(HLOOKUP($F290,$F46:$FS46,1,FALSE),0)=0,0,1)</f>
        <v>0</v>
      </c>
      <c r="AZ290" s="450">
        <f>IF(IFERROR(HLOOKUP($F290,$F47:$FS47,1,FALSE),0)=0,0,1)</f>
        <v>0</v>
      </c>
      <c r="BA290" s="450">
        <f>IF(IFERROR(HLOOKUP($F290,$F48:$FS48,1,FALSE),0)=0,0,1)</f>
        <v>0</v>
      </c>
      <c r="BB290" s="450">
        <f>IF(IFERROR(HLOOKUP($F290,$F49:$FS49,1,FALSE),0)=0,0,1)</f>
        <v>0</v>
      </c>
      <c r="BC290" s="450">
        <f>IF(IFERROR(HLOOKUP($F290,$F50:$FS50,1,FALSE),0)=0,0,1)</f>
        <v>0</v>
      </c>
      <c r="BD290" s="450">
        <f>IF(IFERROR(HLOOKUP($F290,$F51:$FS51,1,FALSE),0)=0,0,1)</f>
        <v>0</v>
      </c>
      <c r="BE290" s="450">
        <f>IF(IFERROR(HLOOKUP($F290,$F52:$FS52,1,FALSE),0)=0,0,1)</f>
        <v>0</v>
      </c>
      <c r="BF290" s="450">
        <f>IF(IFERROR(HLOOKUP($F290,$F53:$FS53,1,FALSE),0)=0,0,1)</f>
        <v>0</v>
      </c>
      <c r="BG290" s="450">
        <f>IF(IFERROR(HLOOKUP($F290,$F54:$FS54,1,FALSE),0)=0,0,1)</f>
        <v>0</v>
      </c>
      <c r="BH290" s="450">
        <f>IF(IFERROR(HLOOKUP($F290,$F55:$FS55,1,FALSE),0)=0,0,1)</f>
        <v>0</v>
      </c>
      <c r="BI290" s="450">
        <f>IF(IFERROR(HLOOKUP($F290,$F56:$FS56,1,FALSE),0)=0,0,1)</f>
        <v>0</v>
      </c>
      <c r="BJ290" s="450">
        <f>IF(IFERROR(HLOOKUP($F290,$F57:$FS57,1,FALSE),0)=0,0,1)</f>
        <v>0</v>
      </c>
      <c r="BK290" s="450">
        <f>IF(IFERROR(HLOOKUP($F290,$F58:$FS58,1,FALSE),0)=0,0,1)</f>
        <v>0</v>
      </c>
    </row>
    <row r="291" spans="1:63" ht="13">
      <c r="A291" s="609" t="s">
        <v>820</v>
      </c>
      <c r="B291" s="619" t="s">
        <v>694</v>
      </c>
      <c r="C291">
        <f t="shared" si="2"/>
        <v>1</v>
      </c>
      <c r="E291" s="609" t="s">
        <v>820</v>
      </c>
      <c r="F291" s="619" t="s">
        <v>694</v>
      </c>
      <c r="G291" s="450">
        <f>IF(IFERROR(HLOOKUP($F291,$F2:$FS2,1,FALSE),0)=0,0,1)</f>
        <v>0</v>
      </c>
      <c r="H291" s="450">
        <f>IF(IFERROR(HLOOKUP($F291,$F3:$FS3,1,FALSE),0)=0,0,1)</f>
        <v>1</v>
      </c>
      <c r="I291" s="450">
        <f>IF(IFERROR(HLOOKUP($F291,$F4:$FS4,1,FALSE),0)=0,0,1)</f>
        <v>0</v>
      </c>
      <c r="J291" s="450">
        <f>IF(IFERROR(HLOOKUP($F291,$F5:$FS5,1,FALSE),0)=0,0,1)</f>
        <v>0</v>
      </c>
      <c r="K291" s="450">
        <f>IF(IFERROR(HLOOKUP($F291,$F6:$FS6,1,FALSE),0)=0,0,1)</f>
        <v>0</v>
      </c>
      <c r="L291" s="450">
        <f>IF(IFERROR(HLOOKUP($F291,$F7:$FS7,1,FALSE),0)=0,0,1)</f>
        <v>0</v>
      </c>
      <c r="M291" s="450">
        <f>IF(IFERROR(HLOOKUP($F291,$F8:$FS8,1,FALSE),0)=0,0,1)</f>
        <v>0</v>
      </c>
      <c r="N291" s="450">
        <f>IF(IFERROR(HLOOKUP($F291,$F9:$FS9,1,FALSE),0)=0,0,1)</f>
        <v>0</v>
      </c>
      <c r="O291" s="450">
        <f>IF(IFERROR(HLOOKUP($F291,$F10:$FS10,1,FALSE),0)=0,0,1)</f>
        <v>0</v>
      </c>
      <c r="P291" s="450">
        <f>IF(IFERROR(HLOOKUP($F291,$F11:$FS11,1,FALSE),0)=0,0,1)</f>
        <v>0</v>
      </c>
      <c r="Q291" s="450">
        <f>IF(IFERROR(HLOOKUP($F291,$F12:$FS12,1,FALSE),0)=0,0,1)</f>
        <v>0</v>
      </c>
      <c r="R291" s="450">
        <f>IF(IFERROR(HLOOKUP($F291,$F13:$FS13,1,FALSE),0)=0,0,1)</f>
        <v>0</v>
      </c>
      <c r="S291" s="450">
        <f>IF(IFERROR(HLOOKUP($F291,$F14:$FS14,1,FALSE),0)=0,0,1)</f>
        <v>0</v>
      </c>
      <c r="T291" s="450">
        <f>IF(IFERROR(HLOOKUP($F291,$F15:$FS15,1,FALSE),0)=0,0,1)</f>
        <v>0</v>
      </c>
      <c r="U291" s="450">
        <f>IF(IFERROR(HLOOKUP($F291,$F16:$FS16,1,FALSE),0)=0,0,1)</f>
        <v>0</v>
      </c>
      <c r="V291" s="450">
        <f>IF(IFERROR(HLOOKUP($F291,$F17:$FS17,1,FALSE),0)=0,0,1)</f>
        <v>0</v>
      </c>
      <c r="W291" s="450">
        <f>IF(IFERROR(HLOOKUP($F291,$F18:$FS18,1,FALSE),0)=0,0,1)</f>
        <v>0</v>
      </c>
      <c r="X291" s="450">
        <f>IF(IFERROR(HLOOKUP($F291,$F19:$FS19,1,FALSE),0)=0,0,1)</f>
        <v>0</v>
      </c>
      <c r="Y291" s="450">
        <f>IF(IFERROR(HLOOKUP($F291,$F20:$FS20,1,FALSE),0)=0,0,1)</f>
        <v>0</v>
      </c>
      <c r="Z291" s="450">
        <f>IF(IFERROR(HLOOKUP($F291,$F21:$FS21,1,FALSE),0)=0,0,1)</f>
        <v>0</v>
      </c>
      <c r="AA291" s="450">
        <f>IF(IFERROR(HLOOKUP($F291,$F22:$FS22,1,FALSE),0)=0,0,1)</f>
        <v>0</v>
      </c>
      <c r="AB291" s="450">
        <f>IF(IFERROR(HLOOKUP($F291,$F23:$FS23,1,FALSE),0)=0,0,1)</f>
        <v>0</v>
      </c>
      <c r="AC291" s="450">
        <f>IF(IFERROR(HLOOKUP($F291,$F24:$FS24,1,FALSE),0)=0,0,1)</f>
        <v>0</v>
      </c>
      <c r="AD291" s="450">
        <f>IF(IFERROR(HLOOKUP($F291,$F25:$FS25,1,FALSE),0)=0,0,1)</f>
        <v>0</v>
      </c>
      <c r="AE291" s="450">
        <f>IF(IFERROR(HLOOKUP($F291,$F26:$FS26,1,FALSE),0)=0,0,1)</f>
        <v>0</v>
      </c>
      <c r="AF291" s="450">
        <f>IF(IFERROR(HLOOKUP($F291,$F27:$FS27,1,FALSE),0)=0,0,1)</f>
        <v>0</v>
      </c>
      <c r="AG291" s="450">
        <f>IF(IFERROR(HLOOKUP($F291,$F28:$FS28,1,FALSE),0)=0,0,1)</f>
        <v>0</v>
      </c>
      <c r="AH291" s="450">
        <f>IF(IFERROR(HLOOKUP($F291,$F29:$FS29,1,FALSE),0)=0,0,1)</f>
        <v>0</v>
      </c>
      <c r="AI291" s="450">
        <f>IF(IFERROR(HLOOKUP($F291,$F30:$FS30,1,FALSE),0)=0,0,1)</f>
        <v>0</v>
      </c>
      <c r="AJ291" s="450">
        <f>IF(IFERROR(HLOOKUP($F291,$F31:$FS31,1,FALSE),0)=0,0,1)</f>
        <v>0</v>
      </c>
      <c r="AK291" s="450">
        <f>IF(IFERROR(HLOOKUP($F291,$F32:$FS32,1,FALSE),0)=0,0,1)</f>
        <v>0</v>
      </c>
      <c r="AL291" s="450">
        <f>IF(IFERROR(HLOOKUP($F291,$F33:$FS33,1,FALSE),0)=0,0,1)</f>
        <v>0</v>
      </c>
      <c r="AM291" s="450">
        <f>IF(IFERROR(HLOOKUP($F291,$F34:$FS34,1,FALSE),0)=0,0,1)</f>
        <v>0</v>
      </c>
      <c r="AN291" s="450">
        <f>IF(IFERROR(HLOOKUP($F291,$F35:$FS35,1,FALSE),0)=0,0,1)</f>
        <v>0</v>
      </c>
      <c r="AO291" s="450">
        <f>IF(IFERROR(HLOOKUP($F291,$F36:$FS36,1,FALSE),0)=0,0,1)</f>
        <v>0</v>
      </c>
      <c r="AP291" s="450">
        <f>IF(IFERROR(HLOOKUP($F291,$F37:$FS37,1,FALSE),0)=0,0,1)</f>
        <v>0</v>
      </c>
      <c r="AQ291" s="450">
        <f>IF(IFERROR(HLOOKUP($F291,$F38:$FS38,1,FALSE),0)=0,0,1)</f>
        <v>0</v>
      </c>
      <c r="AR291" s="450">
        <f>IF(IFERROR(HLOOKUP($F291,$F39:$FS39,1,FALSE),0)=0,0,1)</f>
        <v>0</v>
      </c>
      <c r="AS291" s="450">
        <f>IF(IFERROR(HLOOKUP($F291,$F40:$FS40,1,FALSE),0)=0,0,1)</f>
        <v>0</v>
      </c>
      <c r="AT291" s="450">
        <f>IF(IFERROR(HLOOKUP($F291,$F41:$FS41,1,FALSE),0)=0,0,1)</f>
        <v>0</v>
      </c>
      <c r="AU291" s="450">
        <f>IF(IFERROR(HLOOKUP($F291,$F42:$FS42,1,FALSE),0)=0,0,1)</f>
        <v>0</v>
      </c>
      <c r="AV291" s="450">
        <f>IF(IFERROR(HLOOKUP($F291,$F43:$FS43,1,FALSE),0)=0,0,1)</f>
        <v>0</v>
      </c>
      <c r="AW291" s="450">
        <f>IF(IFERROR(HLOOKUP($F291,$F44:$FS44,1,FALSE),0)=0,0,1)</f>
        <v>0</v>
      </c>
      <c r="AX291" s="450">
        <f>IF(IFERROR(HLOOKUP($F291,$F45:$FS45,1,FALSE),0)=0,0,1)</f>
        <v>0</v>
      </c>
      <c r="AY291" s="450">
        <f>IF(IFERROR(HLOOKUP($F291,$F46:$FS46,1,FALSE),0)=0,0,1)</f>
        <v>0</v>
      </c>
      <c r="AZ291" s="450">
        <f>IF(IFERROR(HLOOKUP($F291,$F47:$FS47,1,FALSE),0)=0,0,1)</f>
        <v>0</v>
      </c>
      <c r="BA291" s="450">
        <f>IF(IFERROR(HLOOKUP($F291,$F48:$FS48,1,FALSE),0)=0,0,1)</f>
        <v>0</v>
      </c>
      <c r="BB291" s="450">
        <f>IF(IFERROR(HLOOKUP($F291,$F49:$FS49,1,FALSE),0)=0,0,1)</f>
        <v>0</v>
      </c>
      <c r="BC291" s="450">
        <f>IF(IFERROR(HLOOKUP($F291,$F50:$FS50,1,FALSE),0)=0,0,1)</f>
        <v>0</v>
      </c>
      <c r="BD291" s="450">
        <f>IF(IFERROR(HLOOKUP($F291,$F51:$FS51,1,FALSE),0)=0,0,1)</f>
        <v>0</v>
      </c>
      <c r="BE291" s="450">
        <f>IF(IFERROR(HLOOKUP($F291,$F52:$FS52,1,FALSE),0)=0,0,1)</f>
        <v>0</v>
      </c>
      <c r="BF291" s="450">
        <f>IF(IFERROR(HLOOKUP($F291,$F53:$FS53,1,FALSE),0)=0,0,1)</f>
        <v>0</v>
      </c>
      <c r="BG291" s="450">
        <f>IF(IFERROR(HLOOKUP($F291,$F54:$FS54,1,FALSE),0)=0,0,1)</f>
        <v>0</v>
      </c>
      <c r="BH291" s="450">
        <f>IF(IFERROR(HLOOKUP($F291,$F55:$FS55,1,FALSE),0)=0,0,1)</f>
        <v>0</v>
      </c>
      <c r="BI291" s="450">
        <f>IF(IFERROR(HLOOKUP($F291,$F56:$FS56,1,FALSE),0)=0,0,1)</f>
        <v>0</v>
      </c>
      <c r="BJ291" s="450">
        <f>IF(IFERROR(HLOOKUP($F291,$F57:$FS57,1,FALSE),0)=0,0,1)</f>
        <v>0</v>
      </c>
      <c r="BK291" s="450">
        <f>IF(IFERROR(HLOOKUP($F291,$F58:$FS58,1,FALSE),0)=0,0,1)</f>
        <v>0</v>
      </c>
    </row>
    <row r="292" spans="1:63" ht="13">
      <c r="A292" s="609" t="s">
        <v>821</v>
      </c>
      <c r="B292" s="619" t="s">
        <v>695</v>
      </c>
      <c r="C292">
        <f t="shared" si="2"/>
        <v>2</v>
      </c>
      <c r="E292" s="609" t="s">
        <v>821</v>
      </c>
      <c r="F292" s="619" t="s">
        <v>695</v>
      </c>
      <c r="G292" s="450">
        <f>IF(IFERROR(HLOOKUP($F292,$F2:$FS2,1,FALSE),0)=0,0,1)</f>
        <v>0</v>
      </c>
      <c r="H292" s="450">
        <f>IF(IFERROR(HLOOKUP($F292,$F3:$FS3,1,FALSE),0)=0,0,1)</f>
        <v>1</v>
      </c>
      <c r="I292" s="450">
        <f>IF(IFERROR(HLOOKUP($F292,$F4:$FS4,1,FALSE),0)=0,0,1)</f>
        <v>1</v>
      </c>
      <c r="J292" s="450">
        <f>IF(IFERROR(HLOOKUP($F292,$F5:$FS5,1,FALSE),0)=0,0,1)</f>
        <v>0</v>
      </c>
      <c r="K292" s="450">
        <f>IF(IFERROR(HLOOKUP($F292,$F6:$FS6,1,FALSE),0)=0,0,1)</f>
        <v>0</v>
      </c>
      <c r="L292" s="450">
        <f>IF(IFERROR(HLOOKUP($F292,$F7:$FS7,1,FALSE),0)=0,0,1)</f>
        <v>0</v>
      </c>
      <c r="M292" s="450">
        <f>IF(IFERROR(HLOOKUP($F292,$F8:$FS8,1,FALSE),0)=0,0,1)</f>
        <v>0</v>
      </c>
      <c r="N292" s="450">
        <f>IF(IFERROR(HLOOKUP($F292,$F9:$FS9,1,FALSE),0)=0,0,1)</f>
        <v>0</v>
      </c>
      <c r="O292" s="450">
        <f>IF(IFERROR(HLOOKUP($F292,$F10:$FS10,1,FALSE),0)=0,0,1)</f>
        <v>0</v>
      </c>
      <c r="P292" s="450">
        <f>IF(IFERROR(HLOOKUP($F292,$F11:$FS11,1,FALSE),0)=0,0,1)</f>
        <v>0</v>
      </c>
      <c r="Q292" s="450">
        <f>IF(IFERROR(HLOOKUP($F292,$F12:$FS12,1,FALSE),0)=0,0,1)</f>
        <v>0</v>
      </c>
      <c r="R292" s="450">
        <f>IF(IFERROR(HLOOKUP($F292,$F13:$FS13,1,FALSE),0)=0,0,1)</f>
        <v>0</v>
      </c>
      <c r="S292" s="450">
        <f>IF(IFERROR(HLOOKUP($F292,$F14:$FS14,1,FALSE),0)=0,0,1)</f>
        <v>0</v>
      </c>
      <c r="T292" s="450">
        <f>IF(IFERROR(HLOOKUP($F292,$F15:$FS15,1,FALSE),0)=0,0,1)</f>
        <v>0</v>
      </c>
      <c r="U292" s="450">
        <f>IF(IFERROR(HLOOKUP($F292,$F16:$FS16,1,FALSE),0)=0,0,1)</f>
        <v>0</v>
      </c>
      <c r="V292" s="450">
        <f>IF(IFERROR(HLOOKUP($F292,$F17:$FS17,1,FALSE),0)=0,0,1)</f>
        <v>0</v>
      </c>
      <c r="W292" s="450">
        <f>IF(IFERROR(HLOOKUP($F292,$F18:$FS18,1,FALSE),0)=0,0,1)</f>
        <v>0</v>
      </c>
      <c r="X292" s="450">
        <f>IF(IFERROR(HLOOKUP($F292,$F19:$FS19,1,FALSE),0)=0,0,1)</f>
        <v>0</v>
      </c>
      <c r="Y292" s="450">
        <f>IF(IFERROR(HLOOKUP($F292,$F20:$FS20,1,FALSE),0)=0,0,1)</f>
        <v>0</v>
      </c>
      <c r="Z292" s="450">
        <f>IF(IFERROR(HLOOKUP($F292,$F21:$FS21,1,FALSE),0)=0,0,1)</f>
        <v>0</v>
      </c>
      <c r="AA292" s="450">
        <f>IF(IFERROR(HLOOKUP($F292,$F22:$FS22,1,FALSE),0)=0,0,1)</f>
        <v>0</v>
      </c>
      <c r="AB292" s="450">
        <f>IF(IFERROR(HLOOKUP($F292,$F23:$FS23,1,FALSE),0)=0,0,1)</f>
        <v>0</v>
      </c>
      <c r="AC292" s="450">
        <f>IF(IFERROR(HLOOKUP($F292,$F24:$FS24,1,FALSE),0)=0,0,1)</f>
        <v>0</v>
      </c>
      <c r="AD292" s="450">
        <f>IF(IFERROR(HLOOKUP($F292,$F25:$FS25,1,FALSE),0)=0,0,1)</f>
        <v>0</v>
      </c>
      <c r="AE292" s="450">
        <f>IF(IFERROR(HLOOKUP($F292,$F26:$FS26,1,FALSE),0)=0,0,1)</f>
        <v>0</v>
      </c>
      <c r="AF292" s="450">
        <f>IF(IFERROR(HLOOKUP($F292,$F27:$FS27,1,FALSE),0)=0,0,1)</f>
        <v>0</v>
      </c>
      <c r="AG292" s="450">
        <f>IF(IFERROR(HLOOKUP($F292,$F28:$FS28,1,FALSE),0)=0,0,1)</f>
        <v>0</v>
      </c>
      <c r="AH292" s="450">
        <f>IF(IFERROR(HLOOKUP($F292,$F29:$FS29,1,FALSE),0)=0,0,1)</f>
        <v>0</v>
      </c>
      <c r="AI292" s="450">
        <f>IF(IFERROR(HLOOKUP($F292,$F30:$FS30,1,FALSE),0)=0,0,1)</f>
        <v>0</v>
      </c>
      <c r="AJ292" s="450">
        <f>IF(IFERROR(HLOOKUP($F292,$F31:$FS31,1,FALSE),0)=0,0,1)</f>
        <v>0</v>
      </c>
      <c r="AK292" s="450">
        <f>IF(IFERROR(HLOOKUP($F292,$F32:$FS32,1,FALSE),0)=0,0,1)</f>
        <v>0</v>
      </c>
      <c r="AL292" s="450">
        <f>IF(IFERROR(HLOOKUP($F292,$F33:$FS33,1,FALSE),0)=0,0,1)</f>
        <v>0</v>
      </c>
      <c r="AM292" s="450">
        <f>IF(IFERROR(HLOOKUP($F292,$F34:$FS34,1,FALSE),0)=0,0,1)</f>
        <v>0</v>
      </c>
      <c r="AN292" s="450">
        <f>IF(IFERROR(HLOOKUP($F292,$F35:$FS35,1,FALSE),0)=0,0,1)</f>
        <v>0</v>
      </c>
      <c r="AO292" s="450">
        <f>IF(IFERROR(HLOOKUP($F292,$F36:$FS36,1,FALSE),0)=0,0,1)</f>
        <v>0</v>
      </c>
      <c r="AP292" s="450">
        <f>IF(IFERROR(HLOOKUP($F292,$F37:$FS37,1,FALSE),0)=0,0,1)</f>
        <v>0</v>
      </c>
      <c r="AQ292" s="450">
        <f>IF(IFERROR(HLOOKUP($F292,$F38:$FS38,1,FALSE),0)=0,0,1)</f>
        <v>0</v>
      </c>
      <c r="AR292" s="450">
        <f>IF(IFERROR(HLOOKUP($F292,$F39:$FS39,1,FALSE),0)=0,0,1)</f>
        <v>0</v>
      </c>
      <c r="AS292" s="450">
        <f>IF(IFERROR(HLOOKUP($F292,$F40:$FS40,1,FALSE),0)=0,0,1)</f>
        <v>0</v>
      </c>
      <c r="AT292" s="450">
        <f>IF(IFERROR(HLOOKUP($F292,$F41:$FS41,1,FALSE),0)=0,0,1)</f>
        <v>0</v>
      </c>
      <c r="AU292" s="450">
        <f>IF(IFERROR(HLOOKUP($F292,$F42:$FS42,1,FALSE),0)=0,0,1)</f>
        <v>0</v>
      </c>
      <c r="AV292" s="450">
        <f>IF(IFERROR(HLOOKUP($F292,$F43:$FS43,1,FALSE),0)=0,0,1)</f>
        <v>0</v>
      </c>
      <c r="AW292" s="450">
        <f>IF(IFERROR(HLOOKUP($F292,$F44:$FS44,1,FALSE),0)=0,0,1)</f>
        <v>0</v>
      </c>
      <c r="AX292" s="450">
        <f>IF(IFERROR(HLOOKUP($F292,$F45:$FS45,1,FALSE),0)=0,0,1)</f>
        <v>0</v>
      </c>
      <c r="AY292" s="450">
        <f>IF(IFERROR(HLOOKUP($F292,$F46:$FS46,1,FALSE),0)=0,0,1)</f>
        <v>0</v>
      </c>
      <c r="AZ292" s="450">
        <f>IF(IFERROR(HLOOKUP($F292,$F47:$FS47,1,FALSE),0)=0,0,1)</f>
        <v>0</v>
      </c>
      <c r="BA292" s="450">
        <f>IF(IFERROR(HLOOKUP($F292,$F48:$FS48,1,FALSE),0)=0,0,1)</f>
        <v>0</v>
      </c>
      <c r="BB292" s="450">
        <f>IF(IFERROR(HLOOKUP($F292,$F49:$FS49,1,FALSE),0)=0,0,1)</f>
        <v>0</v>
      </c>
      <c r="BC292" s="450">
        <f>IF(IFERROR(HLOOKUP($F292,$F50:$FS50,1,FALSE),0)=0,0,1)</f>
        <v>0</v>
      </c>
      <c r="BD292" s="450">
        <f>IF(IFERROR(HLOOKUP($F292,$F51:$FS51,1,FALSE),0)=0,0,1)</f>
        <v>0</v>
      </c>
      <c r="BE292" s="450">
        <f>IF(IFERROR(HLOOKUP($F292,$F52:$FS52,1,FALSE),0)=0,0,1)</f>
        <v>0</v>
      </c>
      <c r="BF292" s="450">
        <f>IF(IFERROR(HLOOKUP($F292,$F53:$FS53,1,FALSE),0)=0,0,1)</f>
        <v>0</v>
      </c>
      <c r="BG292" s="450">
        <f>IF(IFERROR(HLOOKUP($F292,$F54:$FS54,1,FALSE),0)=0,0,1)</f>
        <v>0</v>
      </c>
      <c r="BH292" s="450">
        <f>IF(IFERROR(HLOOKUP($F292,$F55:$FS55,1,FALSE),0)=0,0,1)</f>
        <v>0</v>
      </c>
      <c r="BI292" s="450">
        <f>IF(IFERROR(HLOOKUP($F292,$F56:$FS56,1,FALSE),0)=0,0,1)</f>
        <v>0</v>
      </c>
      <c r="BJ292" s="450">
        <f>IF(IFERROR(HLOOKUP($F292,$F57:$FS57,1,FALSE),0)=0,0,1)</f>
        <v>0</v>
      </c>
      <c r="BK292" s="450">
        <f>IF(IFERROR(HLOOKUP($F292,$F58:$FS58,1,FALSE),0)=0,0,1)</f>
        <v>0</v>
      </c>
    </row>
    <row r="293" spans="1:63" ht="13">
      <c r="A293" s="609" t="s">
        <v>821</v>
      </c>
      <c r="B293" s="619" t="s">
        <v>696</v>
      </c>
      <c r="C293">
        <f t="shared" si="2"/>
        <v>2</v>
      </c>
      <c r="E293" s="609" t="s">
        <v>821</v>
      </c>
      <c r="F293" s="619" t="s">
        <v>696</v>
      </c>
      <c r="G293" s="450">
        <f>IF(IFERROR(HLOOKUP($F293,$F2:$FS2,1,FALSE),0)=0,0,1)</f>
        <v>0</v>
      </c>
      <c r="H293" s="450">
        <f>IF(IFERROR(HLOOKUP($F293,$F3:$FS3,1,FALSE),0)=0,0,1)</f>
        <v>1</v>
      </c>
      <c r="I293" s="450">
        <f>IF(IFERROR(HLOOKUP($F293,$F4:$FS4,1,FALSE),0)=0,0,1)</f>
        <v>1</v>
      </c>
      <c r="J293" s="450">
        <f>IF(IFERROR(HLOOKUP($F293,$F5:$FS5,1,FALSE),0)=0,0,1)</f>
        <v>0</v>
      </c>
      <c r="K293" s="450">
        <f>IF(IFERROR(HLOOKUP($F293,$F6:$FS6,1,FALSE),0)=0,0,1)</f>
        <v>0</v>
      </c>
      <c r="L293" s="450">
        <f>IF(IFERROR(HLOOKUP($F293,$F7:$FS7,1,FALSE),0)=0,0,1)</f>
        <v>0</v>
      </c>
      <c r="M293" s="450">
        <f>IF(IFERROR(HLOOKUP($F293,$F8:$FS8,1,FALSE),0)=0,0,1)</f>
        <v>0</v>
      </c>
      <c r="N293" s="450">
        <f>IF(IFERROR(HLOOKUP($F293,$F9:$FS9,1,FALSE),0)=0,0,1)</f>
        <v>0</v>
      </c>
      <c r="O293" s="450">
        <f>IF(IFERROR(HLOOKUP($F293,$F10:$FS10,1,FALSE),0)=0,0,1)</f>
        <v>0</v>
      </c>
      <c r="P293" s="450">
        <f>IF(IFERROR(HLOOKUP($F293,$F11:$FS11,1,FALSE),0)=0,0,1)</f>
        <v>0</v>
      </c>
      <c r="Q293" s="450">
        <f>IF(IFERROR(HLOOKUP($F293,$F12:$FS12,1,FALSE),0)=0,0,1)</f>
        <v>0</v>
      </c>
      <c r="R293" s="450">
        <f>IF(IFERROR(HLOOKUP($F293,$F13:$FS13,1,FALSE),0)=0,0,1)</f>
        <v>0</v>
      </c>
      <c r="S293" s="450">
        <f>IF(IFERROR(HLOOKUP($F293,$F14:$FS14,1,FALSE),0)=0,0,1)</f>
        <v>0</v>
      </c>
      <c r="T293" s="450">
        <f>IF(IFERROR(HLOOKUP($F293,$F15:$FS15,1,FALSE),0)=0,0,1)</f>
        <v>0</v>
      </c>
      <c r="U293" s="450">
        <f>IF(IFERROR(HLOOKUP($F293,$F16:$FS16,1,FALSE),0)=0,0,1)</f>
        <v>0</v>
      </c>
      <c r="V293" s="450">
        <f>IF(IFERROR(HLOOKUP($F293,$F17:$FS17,1,FALSE),0)=0,0,1)</f>
        <v>0</v>
      </c>
      <c r="W293" s="450">
        <f>IF(IFERROR(HLOOKUP($F293,$F18:$FS18,1,FALSE),0)=0,0,1)</f>
        <v>0</v>
      </c>
      <c r="X293" s="450">
        <f>IF(IFERROR(HLOOKUP($F293,$F19:$FS19,1,FALSE),0)=0,0,1)</f>
        <v>0</v>
      </c>
      <c r="Y293" s="450">
        <f>IF(IFERROR(HLOOKUP($F293,$F20:$FS20,1,FALSE),0)=0,0,1)</f>
        <v>0</v>
      </c>
      <c r="Z293" s="450">
        <f>IF(IFERROR(HLOOKUP($F293,$F21:$FS21,1,FALSE),0)=0,0,1)</f>
        <v>0</v>
      </c>
      <c r="AA293" s="450">
        <f>IF(IFERROR(HLOOKUP($F293,$F22:$FS22,1,FALSE),0)=0,0,1)</f>
        <v>0</v>
      </c>
      <c r="AB293" s="450">
        <f>IF(IFERROR(HLOOKUP($F293,$F23:$FS23,1,FALSE),0)=0,0,1)</f>
        <v>0</v>
      </c>
      <c r="AC293" s="450">
        <f>IF(IFERROR(HLOOKUP($F293,$F24:$FS24,1,FALSE),0)=0,0,1)</f>
        <v>0</v>
      </c>
      <c r="AD293" s="450">
        <f>IF(IFERROR(HLOOKUP($F293,$F25:$FS25,1,FALSE),0)=0,0,1)</f>
        <v>0</v>
      </c>
      <c r="AE293" s="450">
        <f>IF(IFERROR(HLOOKUP($F293,$F26:$FS26,1,FALSE),0)=0,0,1)</f>
        <v>0</v>
      </c>
      <c r="AF293" s="450">
        <f>IF(IFERROR(HLOOKUP($F293,$F27:$FS27,1,FALSE),0)=0,0,1)</f>
        <v>0</v>
      </c>
      <c r="AG293" s="450">
        <f>IF(IFERROR(HLOOKUP($F293,$F28:$FS28,1,FALSE),0)=0,0,1)</f>
        <v>0</v>
      </c>
      <c r="AH293" s="450">
        <f>IF(IFERROR(HLOOKUP($F293,$F29:$FS29,1,FALSE),0)=0,0,1)</f>
        <v>0</v>
      </c>
      <c r="AI293" s="450">
        <f>IF(IFERROR(HLOOKUP($F293,$F30:$FS30,1,FALSE),0)=0,0,1)</f>
        <v>0</v>
      </c>
      <c r="AJ293" s="450">
        <f>IF(IFERROR(HLOOKUP($F293,$F31:$FS31,1,FALSE),0)=0,0,1)</f>
        <v>0</v>
      </c>
      <c r="AK293" s="450">
        <f>IF(IFERROR(HLOOKUP($F293,$F32:$FS32,1,FALSE),0)=0,0,1)</f>
        <v>0</v>
      </c>
      <c r="AL293" s="450">
        <f>IF(IFERROR(HLOOKUP($F293,$F33:$FS33,1,FALSE),0)=0,0,1)</f>
        <v>0</v>
      </c>
      <c r="AM293" s="450">
        <f>IF(IFERROR(HLOOKUP($F293,$F34:$FS34,1,FALSE),0)=0,0,1)</f>
        <v>0</v>
      </c>
      <c r="AN293" s="450">
        <f>IF(IFERROR(HLOOKUP($F293,$F35:$FS35,1,FALSE),0)=0,0,1)</f>
        <v>0</v>
      </c>
      <c r="AO293" s="450">
        <f>IF(IFERROR(HLOOKUP($F293,$F36:$FS36,1,FALSE),0)=0,0,1)</f>
        <v>0</v>
      </c>
      <c r="AP293" s="450">
        <f>IF(IFERROR(HLOOKUP($F293,$F37:$FS37,1,FALSE),0)=0,0,1)</f>
        <v>0</v>
      </c>
      <c r="AQ293" s="450">
        <f>IF(IFERROR(HLOOKUP($F293,$F38:$FS38,1,FALSE),0)=0,0,1)</f>
        <v>0</v>
      </c>
      <c r="AR293" s="450">
        <f>IF(IFERROR(HLOOKUP($F293,$F39:$FS39,1,FALSE),0)=0,0,1)</f>
        <v>0</v>
      </c>
      <c r="AS293" s="450">
        <f>IF(IFERROR(HLOOKUP($F293,$F40:$FS40,1,FALSE),0)=0,0,1)</f>
        <v>0</v>
      </c>
      <c r="AT293" s="450">
        <f>IF(IFERROR(HLOOKUP($F293,$F41:$FS41,1,FALSE),0)=0,0,1)</f>
        <v>0</v>
      </c>
      <c r="AU293" s="450">
        <f>IF(IFERROR(HLOOKUP($F293,$F42:$FS42,1,FALSE),0)=0,0,1)</f>
        <v>0</v>
      </c>
      <c r="AV293" s="450">
        <f>IF(IFERROR(HLOOKUP($F293,$F43:$FS43,1,FALSE),0)=0,0,1)</f>
        <v>0</v>
      </c>
      <c r="AW293" s="450">
        <f>IF(IFERROR(HLOOKUP($F293,$F44:$FS44,1,FALSE),0)=0,0,1)</f>
        <v>0</v>
      </c>
      <c r="AX293" s="450">
        <f>IF(IFERROR(HLOOKUP($F293,$F45:$FS45,1,FALSE),0)=0,0,1)</f>
        <v>0</v>
      </c>
      <c r="AY293" s="450">
        <f>IF(IFERROR(HLOOKUP($F293,$F46:$FS46,1,FALSE),0)=0,0,1)</f>
        <v>0</v>
      </c>
      <c r="AZ293" s="450">
        <f>IF(IFERROR(HLOOKUP($F293,$F47:$FS47,1,FALSE),0)=0,0,1)</f>
        <v>0</v>
      </c>
      <c r="BA293" s="450">
        <f>IF(IFERROR(HLOOKUP($F293,$F48:$FS48,1,FALSE),0)=0,0,1)</f>
        <v>0</v>
      </c>
      <c r="BB293" s="450">
        <f>IF(IFERROR(HLOOKUP($F293,$F49:$FS49,1,FALSE),0)=0,0,1)</f>
        <v>0</v>
      </c>
      <c r="BC293" s="450">
        <f>IF(IFERROR(HLOOKUP($F293,$F50:$FS50,1,FALSE),0)=0,0,1)</f>
        <v>0</v>
      </c>
      <c r="BD293" s="450">
        <f>IF(IFERROR(HLOOKUP($F293,$F51:$FS51,1,FALSE),0)=0,0,1)</f>
        <v>0</v>
      </c>
      <c r="BE293" s="450">
        <f>IF(IFERROR(HLOOKUP($F293,$F52:$FS52,1,FALSE),0)=0,0,1)</f>
        <v>0</v>
      </c>
      <c r="BF293" s="450">
        <f>IF(IFERROR(HLOOKUP($F293,$F53:$FS53,1,FALSE),0)=0,0,1)</f>
        <v>0</v>
      </c>
      <c r="BG293" s="450">
        <f>IF(IFERROR(HLOOKUP($F293,$F54:$FS54,1,FALSE),0)=0,0,1)</f>
        <v>0</v>
      </c>
      <c r="BH293" s="450">
        <f>IF(IFERROR(HLOOKUP($F293,$F55:$FS55,1,FALSE),0)=0,0,1)</f>
        <v>0</v>
      </c>
      <c r="BI293" s="450">
        <f>IF(IFERROR(HLOOKUP($F293,$F56:$FS56,1,FALSE),0)=0,0,1)</f>
        <v>0</v>
      </c>
      <c r="BJ293" s="450">
        <f>IF(IFERROR(HLOOKUP($F293,$F57:$FS57,1,FALSE),0)=0,0,1)</f>
        <v>0</v>
      </c>
      <c r="BK293" s="450">
        <f>IF(IFERROR(HLOOKUP($F293,$F58:$FS58,1,FALSE),0)=0,0,1)</f>
        <v>0</v>
      </c>
    </row>
    <row r="294" spans="1:63" ht="13">
      <c r="A294" s="609" t="s">
        <v>821</v>
      </c>
      <c r="B294" s="619" t="s">
        <v>697</v>
      </c>
      <c r="C294">
        <f t="shared" si="2"/>
        <v>5</v>
      </c>
      <c r="E294" s="609" t="s">
        <v>821</v>
      </c>
      <c r="F294" s="619" t="s">
        <v>697</v>
      </c>
      <c r="G294" s="450">
        <f>IF(IFERROR(HLOOKUP($F294,$F2:$FS2,1,FALSE),0)=0,0,1)</f>
        <v>0</v>
      </c>
      <c r="H294" s="450">
        <f>IF(IFERROR(HLOOKUP($F294,$F3:$FS3,1,FALSE),0)=0,0,1)</f>
        <v>1</v>
      </c>
      <c r="I294" s="450">
        <f>IF(IFERROR(HLOOKUP($F294,$F4:$FS4,1,FALSE),0)=0,0,1)</f>
        <v>1</v>
      </c>
      <c r="J294" s="450">
        <f>IF(IFERROR(HLOOKUP($F294,$F5:$FS5,1,FALSE),0)=0,0,1)</f>
        <v>0</v>
      </c>
      <c r="K294" s="450">
        <f>IF(IFERROR(HLOOKUP($F294,$F6:$FS6,1,FALSE),0)=0,0,1)</f>
        <v>0</v>
      </c>
      <c r="L294" s="450">
        <f>IF(IFERROR(HLOOKUP($F294,$F7:$FS7,1,FALSE),0)=0,0,1)</f>
        <v>0</v>
      </c>
      <c r="M294" s="450">
        <f>IF(IFERROR(HLOOKUP($F294,$F8:$FS8,1,FALSE),0)=0,0,1)</f>
        <v>0</v>
      </c>
      <c r="N294" s="450">
        <f>IF(IFERROR(HLOOKUP($F294,$F9:$FS9,1,FALSE),0)=0,0,1)</f>
        <v>0</v>
      </c>
      <c r="O294" s="450">
        <f>IF(IFERROR(HLOOKUP($F294,$F10:$FS10,1,FALSE),0)=0,0,1)</f>
        <v>0</v>
      </c>
      <c r="P294" s="450">
        <f>IF(IFERROR(HLOOKUP($F294,$F11:$FS11,1,FALSE),0)=0,0,1)</f>
        <v>0</v>
      </c>
      <c r="Q294" s="450">
        <f>IF(IFERROR(HLOOKUP($F294,$F12:$FS12,1,FALSE),0)=0,0,1)</f>
        <v>0</v>
      </c>
      <c r="R294" s="450">
        <f>IF(IFERROR(HLOOKUP($F294,$F13:$FS13,1,FALSE),0)=0,0,1)</f>
        <v>0</v>
      </c>
      <c r="S294" s="450">
        <f>IF(IFERROR(HLOOKUP($F294,$F14:$FS14,1,FALSE),0)=0,0,1)</f>
        <v>0</v>
      </c>
      <c r="T294" s="450">
        <f>IF(IFERROR(HLOOKUP($F294,$F15:$FS15,1,FALSE),0)=0,0,1)</f>
        <v>0</v>
      </c>
      <c r="U294" s="450">
        <f>IF(IFERROR(HLOOKUP($F294,$F16:$FS16,1,FALSE),0)=0,0,1)</f>
        <v>0</v>
      </c>
      <c r="V294" s="450">
        <f>IF(IFERROR(HLOOKUP($F294,$F17:$FS17,1,FALSE),0)=0,0,1)</f>
        <v>0</v>
      </c>
      <c r="W294" s="450">
        <f>IF(IFERROR(HLOOKUP($F294,$F18:$FS18,1,FALSE),0)=0,0,1)</f>
        <v>0</v>
      </c>
      <c r="X294" s="450">
        <f>IF(IFERROR(HLOOKUP($F294,$F19:$FS19,1,FALSE),0)=0,0,1)</f>
        <v>0</v>
      </c>
      <c r="Y294" s="450">
        <f>IF(IFERROR(HLOOKUP($F294,$F20:$FS20,1,FALSE),0)=0,0,1)</f>
        <v>0</v>
      </c>
      <c r="Z294" s="450">
        <f>IF(IFERROR(HLOOKUP($F294,$F21:$FS21,1,FALSE),0)=0,0,1)</f>
        <v>0</v>
      </c>
      <c r="AA294" s="450">
        <f>IF(IFERROR(HLOOKUP($F294,$F22:$FS22,1,FALSE),0)=0,0,1)</f>
        <v>0</v>
      </c>
      <c r="AB294" s="450">
        <f>IF(IFERROR(HLOOKUP($F294,$F23:$FS23,1,FALSE),0)=0,0,1)</f>
        <v>0</v>
      </c>
      <c r="AC294" s="450">
        <f>IF(IFERROR(HLOOKUP($F294,$F24:$FS24,1,FALSE),0)=0,0,1)</f>
        <v>0</v>
      </c>
      <c r="AD294" s="450">
        <f>IF(IFERROR(HLOOKUP($F294,$F25:$FS25,1,FALSE),0)=0,0,1)</f>
        <v>0</v>
      </c>
      <c r="AE294" s="450">
        <f>IF(IFERROR(HLOOKUP($F294,$F26:$FS26,1,FALSE),0)=0,0,1)</f>
        <v>0</v>
      </c>
      <c r="AF294" s="450">
        <f>IF(IFERROR(HLOOKUP($F294,$F27:$FS27,1,FALSE),0)=0,0,1)</f>
        <v>0</v>
      </c>
      <c r="AG294" s="450">
        <f>IF(IFERROR(HLOOKUP($F294,$F28:$FS28,1,FALSE),0)=0,0,1)</f>
        <v>0</v>
      </c>
      <c r="AH294" s="450">
        <f>IF(IFERROR(HLOOKUP($F294,$F29:$FS29,1,FALSE),0)=0,0,1)</f>
        <v>0</v>
      </c>
      <c r="AI294" s="450">
        <f>IF(IFERROR(HLOOKUP($F294,$F30:$FS30,1,FALSE),0)=0,0,1)</f>
        <v>0</v>
      </c>
      <c r="AJ294" s="450">
        <f>IF(IFERROR(HLOOKUP($F294,$F31:$FS31,1,FALSE),0)=0,0,1)</f>
        <v>0</v>
      </c>
      <c r="AK294" s="450">
        <f>IF(IFERROR(HLOOKUP($F294,$F32:$FS32,1,FALSE),0)=0,0,1)</f>
        <v>0</v>
      </c>
      <c r="AL294" s="450">
        <f>IF(IFERROR(HLOOKUP($F294,$F33:$FS33,1,FALSE),0)=0,0,1)</f>
        <v>0</v>
      </c>
      <c r="AM294" s="450">
        <f>IF(IFERROR(HLOOKUP($F294,$F34:$FS34,1,FALSE),0)=0,0,1)</f>
        <v>1</v>
      </c>
      <c r="AN294" s="450">
        <f>IF(IFERROR(HLOOKUP($F294,$F35:$FS35,1,FALSE),0)=0,0,1)</f>
        <v>1</v>
      </c>
      <c r="AO294" s="450">
        <f>IF(IFERROR(HLOOKUP($F294,$F36:$FS36,1,FALSE),0)=0,0,1)</f>
        <v>0</v>
      </c>
      <c r="AP294" s="450">
        <f>IF(IFERROR(HLOOKUP($F294,$F37:$FS37,1,FALSE),0)=0,0,1)</f>
        <v>0</v>
      </c>
      <c r="AQ294" s="450">
        <f>IF(IFERROR(HLOOKUP($F294,$F38:$FS38,1,FALSE),0)=0,0,1)</f>
        <v>0</v>
      </c>
      <c r="AR294" s="450">
        <f>IF(IFERROR(HLOOKUP($F294,$F39:$FS39,1,FALSE),0)=0,0,1)</f>
        <v>0</v>
      </c>
      <c r="AS294" s="450">
        <f>IF(IFERROR(HLOOKUP($F294,$F40:$FS40,1,FALSE),0)=0,0,1)</f>
        <v>0</v>
      </c>
      <c r="AT294" s="450">
        <f>IF(IFERROR(HLOOKUP($F294,$F41:$FS41,1,FALSE),0)=0,0,1)</f>
        <v>0</v>
      </c>
      <c r="AU294" s="450">
        <f>IF(IFERROR(HLOOKUP($F294,$F42:$FS42,1,FALSE),0)=0,0,1)</f>
        <v>0</v>
      </c>
      <c r="AV294" s="450">
        <f>IF(IFERROR(HLOOKUP($F294,$F43:$FS43,1,FALSE),0)=0,0,1)</f>
        <v>1</v>
      </c>
      <c r="AW294" s="450">
        <f>IF(IFERROR(HLOOKUP($F294,$F44:$FS44,1,FALSE),0)=0,0,1)</f>
        <v>0</v>
      </c>
      <c r="AX294" s="450">
        <f>IF(IFERROR(HLOOKUP($F294,$F45:$FS45,1,FALSE),0)=0,0,1)</f>
        <v>0</v>
      </c>
      <c r="AY294" s="450">
        <f>IF(IFERROR(HLOOKUP($F294,$F46:$FS46,1,FALSE),0)=0,0,1)</f>
        <v>0</v>
      </c>
      <c r="AZ294" s="450">
        <f>IF(IFERROR(HLOOKUP($F294,$F47:$FS47,1,FALSE),0)=0,0,1)</f>
        <v>0</v>
      </c>
      <c r="BA294" s="450">
        <f>IF(IFERROR(HLOOKUP($F294,$F48:$FS48,1,FALSE),0)=0,0,1)</f>
        <v>0</v>
      </c>
      <c r="BB294" s="450">
        <f>IF(IFERROR(HLOOKUP($F294,$F49:$FS49,1,FALSE),0)=0,0,1)</f>
        <v>0</v>
      </c>
      <c r="BC294" s="450">
        <f>IF(IFERROR(HLOOKUP($F294,$F50:$FS50,1,FALSE),0)=0,0,1)</f>
        <v>0</v>
      </c>
      <c r="BD294" s="450">
        <f>IF(IFERROR(HLOOKUP($F294,$F51:$FS51,1,FALSE),0)=0,0,1)</f>
        <v>0</v>
      </c>
      <c r="BE294" s="450">
        <f>IF(IFERROR(HLOOKUP($F294,$F52:$FS52,1,FALSE),0)=0,0,1)</f>
        <v>0</v>
      </c>
      <c r="BF294" s="450">
        <f>IF(IFERROR(HLOOKUP($F294,$F53:$FS53,1,FALSE),0)=0,0,1)</f>
        <v>0</v>
      </c>
      <c r="BG294" s="450">
        <f>IF(IFERROR(HLOOKUP($F294,$F54:$FS54,1,FALSE),0)=0,0,1)</f>
        <v>0</v>
      </c>
      <c r="BH294" s="450">
        <f>IF(IFERROR(HLOOKUP($F294,$F55:$FS55,1,FALSE),0)=0,0,1)</f>
        <v>0</v>
      </c>
      <c r="BI294" s="450">
        <f>IF(IFERROR(HLOOKUP($F294,$F56:$FS56,1,FALSE),0)=0,0,1)</f>
        <v>0</v>
      </c>
      <c r="BJ294" s="450">
        <f>IF(IFERROR(HLOOKUP($F294,$F57:$FS57,1,FALSE),0)=0,0,1)</f>
        <v>0</v>
      </c>
      <c r="BK294" s="450">
        <f>IF(IFERROR(HLOOKUP($F294,$F58:$FS58,1,FALSE),0)=0,0,1)</f>
        <v>0</v>
      </c>
    </row>
    <row r="295" spans="1:63" ht="13">
      <c r="A295" s="609" t="s">
        <v>821</v>
      </c>
      <c r="B295" s="619" t="s">
        <v>698</v>
      </c>
      <c r="C295">
        <f t="shared" si="2"/>
        <v>4</v>
      </c>
      <c r="E295" s="609" t="s">
        <v>821</v>
      </c>
      <c r="F295" s="619" t="s">
        <v>698</v>
      </c>
      <c r="G295" s="450">
        <f>IF(IFERROR(HLOOKUP($F295,$F2:$FS2,1,FALSE),0)=0,0,1)</f>
        <v>0</v>
      </c>
      <c r="H295" s="450">
        <f>IF(IFERROR(HLOOKUP($F295,$F3:$FS3,1,FALSE),0)=0,0,1)</f>
        <v>1</v>
      </c>
      <c r="I295" s="450">
        <f>IF(IFERROR(HLOOKUP($F295,$F4:$FS4,1,FALSE),0)=0,0,1)</f>
        <v>1</v>
      </c>
      <c r="J295" s="450">
        <f>IF(IFERROR(HLOOKUP($F295,$F5:$FS5,1,FALSE),0)=0,0,1)</f>
        <v>0</v>
      </c>
      <c r="K295" s="450">
        <f>IF(IFERROR(HLOOKUP($F295,$F6:$FS6,1,FALSE),0)=0,0,1)</f>
        <v>0</v>
      </c>
      <c r="L295" s="450">
        <f>IF(IFERROR(HLOOKUP($F295,$F7:$FS7,1,FALSE),0)=0,0,1)</f>
        <v>0</v>
      </c>
      <c r="M295" s="450">
        <f>IF(IFERROR(HLOOKUP($F295,$F8:$FS8,1,FALSE),0)=0,0,1)</f>
        <v>0</v>
      </c>
      <c r="N295" s="450">
        <f>IF(IFERROR(HLOOKUP($F295,$F9:$FS9,1,FALSE),0)=0,0,1)</f>
        <v>0</v>
      </c>
      <c r="O295" s="450">
        <f>IF(IFERROR(HLOOKUP($F295,$F10:$FS10,1,FALSE),0)=0,0,1)</f>
        <v>0</v>
      </c>
      <c r="P295" s="450">
        <f>IF(IFERROR(HLOOKUP($F295,$F11:$FS11,1,FALSE),0)=0,0,1)</f>
        <v>0</v>
      </c>
      <c r="Q295" s="450">
        <f>IF(IFERROR(HLOOKUP($F295,$F12:$FS12,1,FALSE),0)=0,0,1)</f>
        <v>0</v>
      </c>
      <c r="R295" s="450">
        <f>IF(IFERROR(HLOOKUP($F295,$F13:$FS13,1,FALSE),0)=0,0,1)</f>
        <v>0</v>
      </c>
      <c r="S295" s="450">
        <f>IF(IFERROR(HLOOKUP($F295,$F14:$FS14,1,FALSE),0)=0,0,1)</f>
        <v>0</v>
      </c>
      <c r="T295" s="450">
        <f>IF(IFERROR(HLOOKUP($F295,$F15:$FS15,1,FALSE),0)=0,0,1)</f>
        <v>0</v>
      </c>
      <c r="U295" s="450">
        <f>IF(IFERROR(HLOOKUP($F295,$F16:$FS16,1,FALSE),0)=0,0,1)</f>
        <v>0</v>
      </c>
      <c r="V295" s="450">
        <f>IF(IFERROR(HLOOKUP($F295,$F17:$FS17,1,FALSE),0)=0,0,1)</f>
        <v>0</v>
      </c>
      <c r="W295" s="450">
        <f>IF(IFERROR(HLOOKUP($F295,$F18:$FS18,1,FALSE),0)=0,0,1)</f>
        <v>0</v>
      </c>
      <c r="X295" s="450">
        <f>IF(IFERROR(HLOOKUP($F295,$F19:$FS19,1,FALSE),0)=0,0,1)</f>
        <v>0</v>
      </c>
      <c r="Y295" s="450">
        <f>IF(IFERROR(HLOOKUP($F295,$F20:$FS20,1,FALSE),0)=0,0,1)</f>
        <v>0</v>
      </c>
      <c r="Z295" s="450">
        <f>IF(IFERROR(HLOOKUP($F295,$F21:$FS21,1,FALSE),0)=0,0,1)</f>
        <v>0</v>
      </c>
      <c r="AA295" s="450">
        <f>IF(IFERROR(HLOOKUP($F295,$F22:$FS22,1,FALSE),0)=0,0,1)</f>
        <v>0</v>
      </c>
      <c r="AB295" s="450">
        <f>IF(IFERROR(HLOOKUP($F295,$F23:$FS23,1,FALSE),0)=0,0,1)</f>
        <v>1</v>
      </c>
      <c r="AC295" s="450">
        <f>IF(IFERROR(HLOOKUP($F295,$F24:$FS24,1,FALSE),0)=0,0,1)</f>
        <v>1</v>
      </c>
      <c r="AD295" s="450">
        <f>IF(IFERROR(HLOOKUP($F295,$F25:$FS25,1,FALSE),0)=0,0,1)</f>
        <v>0</v>
      </c>
      <c r="AE295" s="450">
        <f>IF(IFERROR(HLOOKUP($F295,$F26:$FS26,1,FALSE),0)=0,0,1)</f>
        <v>0</v>
      </c>
      <c r="AF295" s="450">
        <f>IF(IFERROR(HLOOKUP($F295,$F27:$FS27,1,FALSE),0)=0,0,1)</f>
        <v>0</v>
      </c>
      <c r="AG295" s="450">
        <f>IF(IFERROR(HLOOKUP($F295,$F28:$FS28,1,FALSE),0)=0,0,1)</f>
        <v>0</v>
      </c>
      <c r="AH295" s="450">
        <f>IF(IFERROR(HLOOKUP($F295,$F29:$FS29,1,FALSE),0)=0,0,1)</f>
        <v>0</v>
      </c>
      <c r="AI295" s="450">
        <f>IF(IFERROR(HLOOKUP($F295,$F30:$FS30,1,FALSE),0)=0,0,1)</f>
        <v>0</v>
      </c>
      <c r="AJ295" s="450">
        <f>IF(IFERROR(HLOOKUP($F295,$F31:$FS31,1,FALSE),0)=0,0,1)</f>
        <v>0</v>
      </c>
      <c r="AK295" s="450">
        <f>IF(IFERROR(HLOOKUP($F295,$F32:$FS32,1,FALSE),0)=0,0,1)</f>
        <v>0</v>
      </c>
      <c r="AL295" s="450">
        <f>IF(IFERROR(HLOOKUP($F295,$F33:$FS33,1,FALSE),0)=0,0,1)</f>
        <v>0</v>
      </c>
      <c r="AM295" s="450">
        <f>IF(IFERROR(HLOOKUP($F295,$F34:$FS34,1,FALSE),0)=0,0,1)</f>
        <v>0</v>
      </c>
      <c r="AN295" s="450">
        <f>IF(IFERROR(HLOOKUP($F295,$F35:$FS35,1,FALSE),0)=0,0,1)</f>
        <v>0</v>
      </c>
      <c r="AO295" s="450">
        <f>IF(IFERROR(HLOOKUP($F295,$F36:$FS36,1,FALSE),0)=0,0,1)</f>
        <v>0</v>
      </c>
      <c r="AP295" s="450">
        <f>IF(IFERROR(HLOOKUP($F295,$F37:$FS37,1,FALSE),0)=0,0,1)</f>
        <v>0</v>
      </c>
      <c r="AQ295" s="450">
        <f>IF(IFERROR(HLOOKUP($F295,$F38:$FS38,1,FALSE),0)=0,0,1)</f>
        <v>0</v>
      </c>
      <c r="AR295" s="450">
        <f>IF(IFERROR(HLOOKUP($F295,$F39:$FS39,1,FALSE),0)=0,0,1)</f>
        <v>0</v>
      </c>
      <c r="AS295" s="450">
        <f>IF(IFERROR(HLOOKUP($F295,$F40:$FS40,1,FALSE),0)=0,0,1)</f>
        <v>0</v>
      </c>
      <c r="AT295" s="450">
        <f>IF(IFERROR(HLOOKUP($F295,$F41:$FS41,1,FALSE),0)=0,0,1)</f>
        <v>0</v>
      </c>
      <c r="AU295" s="450">
        <f>IF(IFERROR(HLOOKUP($F295,$F42:$FS42,1,FALSE),0)=0,0,1)</f>
        <v>0</v>
      </c>
      <c r="AV295" s="450">
        <f>IF(IFERROR(HLOOKUP($F295,$F43:$FS43,1,FALSE),0)=0,0,1)</f>
        <v>0</v>
      </c>
      <c r="AW295" s="450">
        <f>IF(IFERROR(HLOOKUP($F295,$F44:$FS44,1,FALSE),0)=0,0,1)</f>
        <v>0</v>
      </c>
      <c r="AX295" s="450">
        <f>IF(IFERROR(HLOOKUP($F295,$F45:$FS45,1,FALSE),0)=0,0,1)</f>
        <v>0</v>
      </c>
      <c r="AY295" s="450">
        <f>IF(IFERROR(HLOOKUP($F295,$F46:$FS46,1,FALSE),0)=0,0,1)</f>
        <v>0</v>
      </c>
      <c r="AZ295" s="450">
        <f>IF(IFERROR(HLOOKUP($F295,$F47:$FS47,1,FALSE),0)=0,0,1)</f>
        <v>0</v>
      </c>
      <c r="BA295" s="450">
        <f>IF(IFERROR(HLOOKUP($F295,$F48:$FS48,1,FALSE),0)=0,0,1)</f>
        <v>0</v>
      </c>
      <c r="BB295" s="450">
        <f>IF(IFERROR(HLOOKUP($F295,$F49:$FS49,1,FALSE),0)=0,0,1)</f>
        <v>0</v>
      </c>
      <c r="BC295" s="450">
        <f>IF(IFERROR(HLOOKUP($F295,$F50:$FS50,1,FALSE),0)=0,0,1)</f>
        <v>0</v>
      </c>
      <c r="BD295" s="450">
        <f>IF(IFERROR(HLOOKUP($F295,$F51:$FS51,1,FALSE),0)=0,0,1)</f>
        <v>0</v>
      </c>
      <c r="BE295" s="450">
        <f>IF(IFERROR(HLOOKUP($F295,$F52:$FS52,1,FALSE),0)=0,0,1)</f>
        <v>0</v>
      </c>
      <c r="BF295" s="450">
        <f>IF(IFERROR(HLOOKUP($F295,$F53:$FS53,1,FALSE),0)=0,0,1)</f>
        <v>0</v>
      </c>
      <c r="BG295" s="450">
        <f>IF(IFERROR(HLOOKUP($F295,$F54:$FS54,1,FALSE),0)=0,0,1)</f>
        <v>0</v>
      </c>
      <c r="BH295" s="450">
        <f>IF(IFERROR(HLOOKUP($F295,$F55:$FS55,1,FALSE),0)=0,0,1)</f>
        <v>0</v>
      </c>
      <c r="BI295" s="450">
        <f>IF(IFERROR(HLOOKUP($F295,$F56:$FS56,1,FALSE),0)=0,0,1)</f>
        <v>0</v>
      </c>
      <c r="BJ295" s="450">
        <f>IF(IFERROR(HLOOKUP($F295,$F57:$FS57,1,FALSE),0)=0,0,1)</f>
        <v>0</v>
      </c>
      <c r="BK295" s="450">
        <f>IF(IFERROR(HLOOKUP($F295,$F58:$FS58,1,FALSE),0)=0,0,1)</f>
        <v>0</v>
      </c>
    </row>
    <row r="296" spans="1:63" ht="13">
      <c r="A296" s="609" t="s">
        <v>821</v>
      </c>
      <c r="B296" s="619" t="s">
        <v>699</v>
      </c>
      <c r="C296">
        <f t="shared" si="2"/>
        <v>2</v>
      </c>
      <c r="E296" s="609" t="s">
        <v>821</v>
      </c>
      <c r="F296" s="619" t="s">
        <v>699</v>
      </c>
      <c r="G296" s="450">
        <f>IF(IFERROR(HLOOKUP($F296,$F2:$FS2,1,FALSE),0)=0,0,1)</f>
        <v>0</v>
      </c>
      <c r="H296" s="450">
        <f>IF(IFERROR(HLOOKUP($F296,$F3:$FS3,1,FALSE),0)=0,0,1)</f>
        <v>1</v>
      </c>
      <c r="I296" s="450">
        <f>IF(IFERROR(HLOOKUP($F296,$F4:$FS4,1,FALSE),0)=0,0,1)</f>
        <v>1</v>
      </c>
      <c r="J296" s="450">
        <f>IF(IFERROR(HLOOKUP($F296,$F5:$FS5,1,FALSE),0)=0,0,1)</f>
        <v>0</v>
      </c>
      <c r="K296" s="450">
        <f>IF(IFERROR(HLOOKUP($F296,$F6:$FS6,1,FALSE),0)=0,0,1)</f>
        <v>0</v>
      </c>
      <c r="L296" s="450">
        <f>IF(IFERROR(HLOOKUP($F296,$F7:$FS7,1,FALSE),0)=0,0,1)</f>
        <v>0</v>
      </c>
      <c r="M296" s="450">
        <f>IF(IFERROR(HLOOKUP($F296,$F8:$FS8,1,FALSE),0)=0,0,1)</f>
        <v>0</v>
      </c>
      <c r="N296" s="450">
        <f>IF(IFERROR(HLOOKUP($F296,$F9:$FS9,1,FALSE),0)=0,0,1)</f>
        <v>0</v>
      </c>
      <c r="O296" s="450">
        <f>IF(IFERROR(HLOOKUP($F296,$F10:$FS10,1,FALSE),0)=0,0,1)</f>
        <v>0</v>
      </c>
      <c r="P296" s="450">
        <f>IF(IFERROR(HLOOKUP($F296,$F11:$FS11,1,FALSE),0)=0,0,1)</f>
        <v>0</v>
      </c>
      <c r="Q296" s="450">
        <f>IF(IFERROR(HLOOKUP($F296,$F12:$FS12,1,FALSE),0)=0,0,1)</f>
        <v>0</v>
      </c>
      <c r="R296" s="450">
        <f>IF(IFERROR(HLOOKUP($F296,$F13:$FS13,1,FALSE),0)=0,0,1)</f>
        <v>0</v>
      </c>
      <c r="S296" s="450">
        <f>IF(IFERROR(HLOOKUP($F296,$F14:$FS14,1,FALSE),0)=0,0,1)</f>
        <v>0</v>
      </c>
      <c r="T296" s="450">
        <f>IF(IFERROR(HLOOKUP($F296,$F15:$FS15,1,FALSE),0)=0,0,1)</f>
        <v>0</v>
      </c>
      <c r="U296" s="450">
        <f>IF(IFERROR(HLOOKUP($F296,$F16:$FS16,1,FALSE),0)=0,0,1)</f>
        <v>0</v>
      </c>
      <c r="V296" s="450">
        <f>IF(IFERROR(HLOOKUP($F296,$F17:$FS17,1,FALSE),0)=0,0,1)</f>
        <v>0</v>
      </c>
      <c r="W296" s="450">
        <f>IF(IFERROR(HLOOKUP($F296,$F18:$FS18,1,FALSE),0)=0,0,1)</f>
        <v>0</v>
      </c>
      <c r="X296" s="450">
        <f>IF(IFERROR(HLOOKUP($F296,$F19:$FS19,1,FALSE),0)=0,0,1)</f>
        <v>0</v>
      </c>
      <c r="Y296" s="450">
        <f>IF(IFERROR(HLOOKUP($F296,$F20:$FS20,1,FALSE),0)=0,0,1)</f>
        <v>0</v>
      </c>
      <c r="Z296" s="450">
        <f>IF(IFERROR(HLOOKUP($F296,$F21:$FS21,1,FALSE),0)=0,0,1)</f>
        <v>0</v>
      </c>
      <c r="AA296" s="450">
        <f>IF(IFERROR(HLOOKUP($F296,$F22:$FS22,1,FALSE),0)=0,0,1)</f>
        <v>0</v>
      </c>
      <c r="AB296" s="450">
        <f>IF(IFERROR(HLOOKUP($F296,$F23:$FS23,1,FALSE),0)=0,0,1)</f>
        <v>0</v>
      </c>
      <c r="AC296" s="450">
        <f>IF(IFERROR(HLOOKUP($F296,$F24:$FS24,1,FALSE),0)=0,0,1)</f>
        <v>0</v>
      </c>
      <c r="AD296" s="450">
        <f>IF(IFERROR(HLOOKUP($F296,$F25:$FS25,1,FALSE),0)=0,0,1)</f>
        <v>0</v>
      </c>
      <c r="AE296" s="450">
        <f>IF(IFERROR(HLOOKUP($F296,$F26:$FS26,1,FALSE),0)=0,0,1)</f>
        <v>0</v>
      </c>
      <c r="AF296" s="450">
        <f>IF(IFERROR(HLOOKUP($F296,$F27:$FS27,1,FALSE),0)=0,0,1)</f>
        <v>0</v>
      </c>
      <c r="AG296" s="450">
        <f>IF(IFERROR(HLOOKUP($F296,$F28:$FS28,1,FALSE),0)=0,0,1)</f>
        <v>0</v>
      </c>
      <c r="AH296" s="450">
        <f>IF(IFERROR(HLOOKUP($F296,$F29:$FS29,1,FALSE),0)=0,0,1)</f>
        <v>0</v>
      </c>
      <c r="AI296" s="450">
        <f>IF(IFERROR(HLOOKUP($F296,$F30:$FS30,1,FALSE),0)=0,0,1)</f>
        <v>0</v>
      </c>
      <c r="AJ296" s="450">
        <f>IF(IFERROR(HLOOKUP($F296,$F31:$FS31,1,FALSE),0)=0,0,1)</f>
        <v>0</v>
      </c>
      <c r="AK296" s="450">
        <f>IF(IFERROR(HLOOKUP($F296,$F32:$FS32,1,FALSE),0)=0,0,1)</f>
        <v>0</v>
      </c>
      <c r="AL296" s="450">
        <f>IF(IFERROR(HLOOKUP($F296,$F33:$FS33,1,FALSE),0)=0,0,1)</f>
        <v>0</v>
      </c>
      <c r="AM296" s="450">
        <f>IF(IFERROR(HLOOKUP($F296,$F34:$FS34,1,FALSE),0)=0,0,1)</f>
        <v>0</v>
      </c>
      <c r="AN296" s="450">
        <f>IF(IFERROR(HLOOKUP($F296,$F35:$FS35,1,FALSE),0)=0,0,1)</f>
        <v>0</v>
      </c>
      <c r="AO296" s="450">
        <f>IF(IFERROR(HLOOKUP($F296,$F36:$FS36,1,FALSE),0)=0,0,1)</f>
        <v>0</v>
      </c>
      <c r="AP296" s="450">
        <f>IF(IFERROR(HLOOKUP($F296,$F37:$FS37,1,FALSE),0)=0,0,1)</f>
        <v>0</v>
      </c>
      <c r="AQ296" s="450">
        <f>IF(IFERROR(HLOOKUP($F296,$F38:$FS38,1,FALSE),0)=0,0,1)</f>
        <v>0</v>
      </c>
      <c r="AR296" s="450">
        <f>IF(IFERROR(HLOOKUP($F296,$F39:$FS39,1,FALSE),0)=0,0,1)</f>
        <v>0</v>
      </c>
      <c r="AS296" s="450">
        <f>IF(IFERROR(HLOOKUP($F296,$F40:$FS40,1,FALSE),0)=0,0,1)</f>
        <v>0</v>
      </c>
      <c r="AT296" s="450">
        <f>IF(IFERROR(HLOOKUP($F296,$F41:$FS41,1,FALSE),0)=0,0,1)</f>
        <v>0</v>
      </c>
      <c r="AU296" s="450">
        <f>IF(IFERROR(HLOOKUP($F296,$F42:$FS42,1,FALSE),0)=0,0,1)</f>
        <v>0</v>
      </c>
      <c r="AV296" s="450">
        <f>IF(IFERROR(HLOOKUP($F296,$F43:$FS43,1,FALSE),0)=0,0,1)</f>
        <v>0</v>
      </c>
      <c r="AW296" s="450">
        <f>IF(IFERROR(HLOOKUP($F296,$F44:$FS44,1,FALSE),0)=0,0,1)</f>
        <v>0</v>
      </c>
      <c r="AX296" s="450">
        <f>IF(IFERROR(HLOOKUP($F296,$F45:$FS45,1,FALSE),0)=0,0,1)</f>
        <v>0</v>
      </c>
      <c r="AY296" s="450">
        <f>IF(IFERROR(HLOOKUP($F296,$F46:$FS46,1,FALSE),0)=0,0,1)</f>
        <v>0</v>
      </c>
      <c r="AZ296" s="450">
        <f>IF(IFERROR(HLOOKUP($F296,$F47:$FS47,1,FALSE),0)=0,0,1)</f>
        <v>0</v>
      </c>
      <c r="BA296" s="450">
        <f>IF(IFERROR(HLOOKUP($F296,$F48:$FS48,1,FALSE),0)=0,0,1)</f>
        <v>0</v>
      </c>
      <c r="BB296" s="450">
        <f>IF(IFERROR(HLOOKUP($F296,$F49:$FS49,1,FALSE),0)=0,0,1)</f>
        <v>0</v>
      </c>
      <c r="BC296" s="450">
        <f>IF(IFERROR(HLOOKUP($F296,$F50:$FS50,1,FALSE),0)=0,0,1)</f>
        <v>0</v>
      </c>
      <c r="BD296" s="450">
        <f>IF(IFERROR(HLOOKUP($F296,$F51:$FS51,1,FALSE),0)=0,0,1)</f>
        <v>0</v>
      </c>
      <c r="BE296" s="450">
        <f>IF(IFERROR(HLOOKUP($F296,$F52:$FS52,1,FALSE),0)=0,0,1)</f>
        <v>0</v>
      </c>
      <c r="BF296" s="450">
        <f>IF(IFERROR(HLOOKUP($F296,$F53:$FS53,1,FALSE),0)=0,0,1)</f>
        <v>0</v>
      </c>
      <c r="BG296" s="450">
        <f>IF(IFERROR(HLOOKUP($F296,$F54:$FS54,1,FALSE),0)=0,0,1)</f>
        <v>0</v>
      </c>
      <c r="BH296" s="450">
        <f>IF(IFERROR(HLOOKUP($F296,$F55:$FS55,1,FALSE),0)=0,0,1)</f>
        <v>0</v>
      </c>
      <c r="BI296" s="450">
        <f>IF(IFERROR(HLOOKUP($F296,$F56:$FS56,1,FALSE),0)=0,0,1)</f>
        <v>0</v>
      </c>
      <c r="BJ296" s="450">
        <f>IF(IFERROR(HLOOKUP($F296,$F57:$FS57,1,FALSE),0)=0,0,1)</f>
        <v>0</v>
      </c>
      <c r="BK296" s="450">
        <f>IF(IFERROR(HLOOKUP($F296,$F58:$FS58,1,FALSE),0)=0,0,1)</f>
        <v>0</v>
      </c>
    </row>
    <row r="297" spans="1:63" ht="13">
      <c r="A297" s="609" t="s">
        <v>822</v>
      </c>
      <c r="B297" s="619" t="s">
        <v>700</v>
      </c>
      <c r="C297">
        <f t="shared" si="2"/>
        <v>2</v>
      </c>
      <c r="E297" s="609" t="s">
        <v>822</v>
      </c>
      <c r="F297" s="619" t="s">
        <v>700</v>
      </c>
      <c r="G297" s="450">
        <f>IF(IFERROR(HLOOKUP($F297,$F2:$FS2,1,FALSE),0)=0,0,1)</f>
        <v>0</v>
      </c>
      <c r="H297" s="450">
        <f>IF(IFERROR(HLOOKUP($F297,$F3:$FS3,1,FALSE),0)=0,0,1)</f>
        <v>1</v>
      </c>
      <c r="I297" s="450">
        <f>IF(IFERROR(HLOOKUP($F297,$F4:$FS4,1,FALSE),0)=0,0,1)</f>
        <v>1</v>
      </c>
      <c r="J297" s="450">
        <f>IF(IFERROR(HLOOKUP($F297,$F5:$FS5,1,FALSE),0)=0,0,1)</f>
        <v>0</v>
      </c>
      <c r="K297" s="450">
        <f>IF(IFERROR(HLOOKUP($F297,$F6:$FS6,1,FALSE),0)=0,0,1)</f>
        <v>0</v>
      </c>
      <c r="L297" s="450">
        <f>IF(IFERROR(HLOOKUP($F297,$F7:$FS7,1,FALSE),0)=0,0,1)</f>
        <v>0</v>
      </c>
      <c r="M297" s="450">
        <f>IF(IFERROR(HLOOKUP($F297,$F8:$FS8,1,FALSE),0)=0,0,1)</f>
        <v>0</v>
      </c>
      <c r="N297" s="450">
        <f>IF(IFERROR(HLOOKUP($F297,$F9:$FS9,1,FALSE),0)=0,0,1)</f>
        <v>0</v>
      </c>
      <c r="O297" s="450">
        <f>IF(IFERROR(HLOOKUP($F297,$F10:$FS10,1,FALSE),0)=0,0,1)</f>
        <v>0</v>
      </c>
      <c r="P297" s="450">
        <f>IF(IFERROR(HLOOKUP($F297,$F11:$FS11,1,FALSE),0)=0,0,1)</f>
        <v>0</v>
      </c>
      <c r="Q297" s="450">
        <f>IF(IFERROR(HLOOKUP($F297,$F12:$FS12,1,FALSE),0)=0,0,1)</f>
        <v>0</v>
      </c>
      <c r="R297" s="450">
        <f>IF(IFERROR(HLOOKUP($F297,$F13:$FS13,1,FALSE),0)=0,0,1)</f>
        <v>0</v>
      </c>
      <c r="S297" s="450">
        <f>IF(IFERROR(HLOOKUP($F297,$F14:$FS14,1,FALSE),0)=0,0,1)</f>
        <v>0</v>
      </c>
      <c r="T297" s="450">
        <f>IF(IFERROR(HLOOKUP($F297,$F15:$FS15,1,FALSE),0)=0,0,1)</f>
        <v>0</v>
      </c>
      <c r="U297" s="450">
        <f>IF(IFERROR(HLOOKUP($F297,$F16:$FS16,1,FALSE),0)=0,0,1)</f>
        <v>0</v>
      </c>
      <c r="V297" s="450">
        <f>IF(IFERROR(HLOOKUP($F297,$F17:$FS17,1,FALSE),0)=0,0,1)</f>
        <v>0</v>
      </c>
      <c r="W297" s="450">
        <f>IF(IFERROR(HLOOKUP($F297,$F18:$FS18,1,FALSE),0)=0,0,1)</f>
        <v>0</v>
      </c>
      <c r="X297" s="450">
        <f>IF(IFERROR(HLOOKUP($F297,$F19:$FS19,1,FALSE),0)=0,0,1)</f>
        <v>0</v>
      </c>
      <c r="Y297" s="450">
        <f>IF(IFERROR(HLOOKUP($F297,$F20:$FS20,1,FALSE),0)=0,0,1)</f>
        <v>0</v>
      </c>
      <c r="Z297" s="450">
        <f>IF(IFERROR(HLOOKUP($F297,$F21:$FS21,1,FALSE),0)=0,0,1)</f>
        <v>0</v>
      </c>
      <c r="AA297" s="450">
        <f>IF(IFERROR(HLOOKUP($F297,$F22:$FS22,1,FALSE),0)=0,0,1)</f>
        <v>0</v>
      </c>
      <c r="AB297" s="450">
        <f>IF(IFERROR(HLOOKUP($F297,$F23:$FS23,1,FALSE),0)=0,0,1)</f>
        <v>0</v>
      </c>
      <c r="AC297" s="450">
        <f>IF(IFERROR(HLOOKUP($F297,$F24:$FS24,1,FALSE),0)=0,0,1)</f>
        <v>0</v>
      </c>
      <c r="AD297" s="450">
        <f>IF(IFERROR(HLOOKUP($F297,$F25:$FS25,1,FALSE),0)=0,0,1)</f>
        <v>0</v>
      </c>
      <c r="AE297" s="450">
        <f>IF(IFERROR(HLOOKUP($F297,$F26:$FS26,1,FALSE),0)=0,0,1)</f>
        <v>0</v>
      </c>
      <c r="AF297" s="450">
        <f>IF(IFERROR(HLOOKUP($F297,$F27:$FS27,1,FALSE),0)=0,0,1)</f>
        <v>0</v>
      </c>
      <c r="AG297" s="450">
        <f>IF(IFERROR(HLOOKUP($F297,$F28:$FS28,1,FALSE),0)=0,0,1)</f>
        <v>0</v>
      </c>
      <c r="AH297" s="450">
        <f>IF(IFERROR(HLOOKUP($F297,$F29:$FS29,1,FALSE),0)=0,0,1)</f>
        <v>0</v>
      </c>
      <c r="AI297" s="450">
        <f>IF(IFERROR(HLOOKUP($F297,$F30:$FS30,1,FALSE),0)=0,0,1)</f>
        <v>0</v>
      </c>
      <c r="AJ297" s="450">
        <f>IF(IFERROR(HLOOKUP($F297,$F31:$FS31,1,FALSE),0)=0,0,1)</f>
        <v>0</v>
      </c>
      <c r="AK297" s="450">
        <f>IF(IFERROR(HLOOKUP($F297,$F32:$FS32,1,FALSE),0)=0,0,1)</f>
        <v>0</v>
      </c>
      <c r="AL297" s="450">
        <f>IF(IFERROR(HLOOKUP($F297,$F33:$FS33,1,FALSE),0)=0,0,1)</f>
        <v>0</v>
      </c>
      <c r="AM297" s="450">
        <f>IF(IFERROR(HLOOKUP($F297,$F34:$FS34,1,FALSE),0)=0,0,1)</f>
        <v>0</v>
      </c>
      <c r="AN297" s="450">
        <f>IF(IFERROR(HLOOKUP($F297,$F35:$FS35,1,FALSE),0)=0,0,1)</f>
        <v>0</v>
      </c>
      <c r="AO297" s="450">
        <f>IF(IFERROR(HLOOKUP($F297,$F36:$FS36,1,FALSE),0)=0,0,1)</f>
        <v>0</v>
      </c>
      <c r="AP297" s="450">
        <f>IF(IFERROR(HLOOKUP($F297,$F37:$FS37,1,FALSE),0)=0,0,1)</f>
        <v>0</v>
      </c>
      <c r="AQ297" s="450">
        <f>IF(IFERROR(HLOOKUP($F297,$F38:$FS38,1,FALSE),0)=0,0,1)</f>
        <v>0</v>
      </c>
      <c r="AR297" s="450">
        <f>IF(IFERROR(HLOOKUP($F297,$F39:$FS39,1,FALSE),0)=0,0,1)</f>
        <v>0</v>
      </c>
      <c r="AS297" s="450">
        <f>IF(IFERROR(HLOOKUP($F297,$F40:$FS40,1,FALSE),0)=0,0,1)</f>
        <v>0</v>
      </c>
      <c r="AT297" s="450">
        <f>IF(IFERROR(HLOOKUP($F297,$F41:$FS41,1,FALSE),0)=0,0,1)</f>
        <v>0</v>
      </c>
      <c r="AU297" s="450">
        <f>IF(IFERROR(HLOOKUP($F297,$F42:$FS42,1,FALSE),0)=0,0,1)</f>
        <v>0</v>
      </c>
      <c r="AV297" s="450">
        <f>IF(IFERROR(HLOOKUP($F297,$F43:$FS43,1,FALSE),0)=0,0,1)</f>
        <v>0</v>
      </c>
      <c r="AW297" s="450">
        <f>IF(IFERROR(HLOOKUP($F297,$F44:$FS44,1,FALSE),0)=0,0,1)</f>
        <v>0</v>
      </c>
      <c r="AX297" s="450">
        <f>IF(IFERROR(HLOOKUP($F297,$F45:$FS45,1,FALSE),0)=0,0,1)</f>
        <v>0</v>
      </c>
      <c r="AY297" s="450">
        <f>IF(IFERROR(HLOOKUP($F297,$F46:$FS46,1,FALSE),0)=0,0,1)</f>
        <v>0</v>
      </c>
      <c r="AZ297" s="450">
        <f>IF(IFERROR(HLOOKUP($F297,$F47:$FS47,1,FALSE),0)=0,0,1)</f>
        <v>0</v>
      </c>
      <c r="BA297" s="450">
        <f>IF(IFERROR(HLOOKUP($F297,$F48:$FS48,1,FALSE),0)=0,0,1)</f>
        <v>0</v>
      </c>
      <c r="BB297" s="450">
        <f>IF(IFERROR(HLOOKUP($F297,$F49:$FS49,1,FALSE),0)=0,0,1)</f>
        <v>0</v>
      </c>
      <c r="BC297" s="450">
        <f>IF(IFERROR(HLOOKUP($F297,$F50:$FS50,1,FALSE),0)=0,0,1)</f>
        <v>0</v>
      </c>
      <c r="BD297" s="450">
        <f>IF(IFERROR(HLOOKUP($F297,$F51:$FS51,1,FALSE),0)=0,0,1)</f>
        <v>0</v>
      </c>
      <c r="BE297" s="450">
        <f>IF(IFERROR(HLOOKUP($F297,$F52:$FS52,1,FALSE),0)=0,0,1)</f>
        <v>0</v>
      </c>
      <c r="BF297" s="450">
        <f>IF(IFERROR(HLOOKUP($F297,$F53:$FS53,1,FALSE),0)=0,0,1)</f>
        <v>0</v>
      </c>
      <c r="BG297" s="450">
        <f>IF(IFERROR(HLOOKUP($F297,$F54:$FS54,1,FALSE),0)=0,0,1)</f>
        <v>0</v>
      </c>
      <c r="BH297" s="450">
        <f>IF(IFERROR(HLOOKUP($F297,$F55:$FS55,1,FALSE),0)=0,0,1)</f>
        <v>0</v>
      </c>
      <c r="BI297" s="450">
        <f>IF(IFERROR(HLOOKUP($F297,$F56:$FS56,1,FALSE),0)=0,0,1)</f>
        <v>0</v>
      </c>
      <c r="BJ297" s="450">
        <f>IF(IFERROR(HLOOKUP($F297,$F57:$FS57,1,FALSE),0)=0,0,1)</f>
        <v>0</v>
      </c>
      <c r="BK297" s="450">
        <f>IF(IFERROR(HLOOKUP($F297,$F58:$FS58,1,FALSE),0)=0,0,1)</f>
        <v>0</v>
      </c>
    </row>
    <row r="298" spans="1:63" ht="13">
      <c r="A298" s="609" t="s">
        <v>822</v>
      </c>
      <c r="B298" s="619" t="s">
        <v>701</v>
      </c>
      <c r="C298">
        <f t="shared" si="2"/>
        <v>2</v>
      </c>
      <c r="E298" s="609" t="s">
        <v>822</v>
      </c>
      <c r="F298" s="619" t="s">
        <v>701</v>
      </c>
      <c r="G298" s="450">
        <f>IF(IFERROR(HLOOKUP($F298,$F2:$FS2,1,FALSE),0)=0,0,1)</f>
        <v>0</v>
      </c>
      <c r="H298" s="450">
        <f>IF(IFERROR(HLOOKUP($F298,$F3:$FS3,1,FALSE),0)=0,0,1)</f>
        <v>1</v>
      </c>
      <c r="I298" s="450">
        <f>IF(IFERROR(HLOOKUP($F298,$F4:$FS4,1,FALSE),0)=0,0,1)</f>
        <v>1</v>
      </c>
      <c r="J298" s="450">
        <f>IF(IFERROR(HLOOKUP($F298,$F5:$FS5,1,FALSE),0)=0,0,1)</f>
        <v>0</v>
      </c>
      <c r="K298" s="450">
        <f>IF(IFERROR(HLOOKUP($F298,$F6:$FS6,1,FALSE),0)=0,0,1)</f>
        <v>0</v>
      </c>
      <c r="L298" s="450">
        <f>IF(IFERROR(HLOOKUP($F298,$F7:$FS7,1,FALSE),0)=0,0,1)</f>
        <v>0</v>
      </c>
      <c r="M298" s="450">
        <f>IF(IFERROR(HLOOKUP($F298,$F8:$FS8,1,FALSE),0)=0,0,1)</f>
        <v>0</v>
      </c>
      <c r="N298" s="450">
        <f>IF(IFERROR(HLOOKUP($F298,$F9:$FS9,1,FALSE),0)=0,0,1)</f>
        <v>0</v>
      </c>
      <c r="O298" s="450">
        <f>IF(IFERROR(HLOOKUP($F298,$F10:$FS10,1,FALSE),0)=0,0,1)</f>
        <v>0</v>
      </c>
      <c r="P298" s="450">
        <f>IF(IFERROR(HLOOKUP($F298,$F11:$FS11,1,FALSE),0)=0,0,1)</f>
        <v>0</v>
      </c>
      <c r="Q298" s="450">
        <f>IF(IFERROR(HLOOKUP($F298,$F12:$FS12,1,FALSE),0)=0,0,1)</f>
        <v>0</v>
      </c>
      <c r="R298" s="450">
        <f>IF(IFERROR(HLOOKUP($F298,$F13:$FS13,1,FALSE),0)=0,0,1)</f>
        <v>0</v>
      </c>
      <c r="S298" s="450">
        <f>IF(IFERROR(HLOOKUP($F298,$F14:$FS14,1,FALSE),0)=0,0,1)</f>
        <v>0</v>
      </c>
      <c r="T298" s="450">
        <f>IF(IFERROR(HLOOKUP($F298,$F15:$FS15,1,FALSE),0)=0,0,1)</f>
        <v>0</v>
      </c>
      <c r="U298" s="450">
        <f>IF(IFERROR(HLOOKUP($F298,$F16:$FS16,1,FALSE),0)=0,0,1)</f>
        <v>0</v>
      </c>
      <c r="V298" s="450">
        <f>IF(IFERROR(HLOOKUP($F298,$F17:$FS17,1,FALSE),0)=0,0,1)</f>
        <v>0</v>
      </c>
      <c r="W298" s="450">
        <f>IF(IFERROR(HLOOKUP($F298,$F18:$FS18,1,FALSE),0)=0,0,1)</f>
        <v>0</v>
      </c>
      <c r="X298" s="450">
        <f>IF(IFERROR(HLOOKUP($F298,$F19:$FS19,1,FALSE),0)=0,0,1)</f>
        <v>0</v>
      </c>
      <c r="Y298" s="450">
        <f>IF(IFERROR(HLOOKUP($F298,$F20:$FS20,1,FALSE),0)=0,0,1)</f>
        <v>0</v>
      </c>
      <c r="Z298" s="450">
        <f>IF(IFERROR(HLOOKUP($F298,$F21:$FS21,1,FALSE),0)=0,0,1)</f>
        <v>0</v>
      </c>
      <c r="AA298" s="450">
        <f>IF(IFERROR(HLOOKUP($F298,$F22:$FS22,1,FALSE),0)=0,0,1)</f>
        <v>0</v>
      </c>
      <c r="AB298" s="450">
        <f>IF(IFERROR(HLOOKUP($F298,$F23:$FS23,1,FALSE),0)=0,0,1)</f>
        <v>0</v>
      </c>
      <c r="AC298" s="450">
        <f>IF(IFERROR(HLOOKUP($F298,$F24:$FS24,1,FALSE),0)=0,0,1)</f>
        <v>0</v>
      </c>
      <c r="AD298" s="450">
        <f>IF(IFERROR(HLOOKUP($F298,$F25:$FS25,1,FALSE),0)=0,0,1)</f>
        <v>0</v>
      </c>
      <c r="AE298" s="450">
        <f>IF(IFERROR(HLOOKUP($F298,$F26:$FS26,1,FALSE),0)=0,0,1)</f>
        <v>0</v>
      </c>
      <c r="AF298" s="450">
        <f>IF(IFERROR(HLOOKUP($F298,$F27:$FS27,1,FALSE),0)=0,0,1)</f>
        <v>0</v>
      </c>
      <c r="AG298" s="450">
        <f>IF(IFERROR(HLOOKUP($F298,$F28:$FS28,1,FALSE),0)=0,0,1)</f>
        <v>0</v>
      </c>
      <c r="AH298" s="450">
        <f>IF(IFERROR(HLOOKUP($F298,$F29:$FS29,1,FALSE),0)=0,0,1)</f>
        <v>0</v>
      </c>
      <c r="AI298" s="450">
        <f>IF(IFERROR(HLOOKUP($F298,$F30:$FS30,1,FALSE),0)=0,0,1)</f>
        <v>0</v>
      </c>
      <c r="AJ298" s="450">
        <f>IF(IFERROR(HLOOKUP($F298,$F31:$FS31,1,FALSE),0)=0,0,1)</f>
        <v>0</v>
      </c>
      <c r="AK298" s="450">
        <f>IF(IFERROR(HLOOKUP($F298,$F32:$FS32,1,FALSE),0)=0,0,1)</f>
        <v>0</v>
      </c>
      <c r="AL298" s="450">
        <f>IF(IFERROR(HLOOKUP($F298,$F33:$FS33,1,FALSE),0)=0,0,1)</f>
        <v>0</v>
      </c>
      <c r="AM298" s="450">
        <f>IF(IFERROR(HLOOKUP($F298,$F34:$FS34,1,FALSE),0)=0,0,1)</f>
        <v>0</v>
      </c>
      <c r="AN298" s="450">
        <f>IF(IFERROR(HLOOKUP($F298,$F35:$FS35,1,FALSE),0)=0,0,1)</f>
        <v>0</v>
      </c>
      <c r="AO298" s="450">
        <f>IF(IFERROR(HLOOKUP($F298,$F36:$FS36,1,FALSE),0)=0,0,1)</f>
        <v>0</v>
      </c>
      <c r="AP298" s="450">
        <f>IF(IFERROR(HLOOKUP($F298,$F37:$FS37,1,FALSE),0)=0,0,1)</f>
        <v>0</v>
      </c>
      <c r="AQ298" s="450">
        <f>IF(IFERROR(HLOOKUP($F298,$F38:$FS38,1,FALSE),0)=0,0,1)</f>
        <v>0</v>
      </c>
      <c r="AR298" s="450">
        <f>IF(IFERROR(HLOOKUP($F298,$F39:$FS39,1,FALSE),0)=0,0,1)</f>
        <v>0</v>
      </c>
      <c r="AS298" s="450">
        <f>IF(IFERROR(HLOOKUP($F298,$F40:$FS40,1,FALSE),0)=0,0,1)</f>
        <v>0</v>
      </c>
      <c r="AT298" s="450">
        <f>IF(IFERROR(HLOOKUP($F298,$F41:$FS41,1,FALSE),0)=0,0,1)</f>
        <v>0</v>
      </c>
      <c r="AU298" s="450">
        <f>IF(IFERROR(HLOOKUP($F298,$F42:$FS42,1,FALSE),0)=0,0,1)</f>
        <v>0</v>
      </c>
      <c r="AV298" s="450">
        <f>IF(IFERROR(HLOOKUP($F298,$F43:$FS43,1,FALSE),0)=0,0,1)</f>
        <v>0</v>
      </c>
      <c r="AW298" s="450">
        <f>IF(IFERROR(HLOOKUP($F298,$F44:$FS44,1,FALSE),0)=0,0,1)</f>
        <v>0</v>
      </c>
      <c r="AX298" s="450">
        <f>IF(IFERROR(HLOOKUP($F298,$F45:$FS45,1,FALSE),0)=0,0,1)</f>
        <v>0</v>
      </c>
      <c r="AY298" s="450">
        <f>IF(IFERROR(HLOOKUP($F298,$F46:$FS46,1,FALSE),0)=0,0,1)</f>
        <v>0</v>
      </c>
      <c r="AZ298" s="450">
        <f>IF(IFERROR(HLOOKUP($F298,$F47:$FS47,1,FALSE),0)=0,0,1)</f>
        <v>0</v>
      </c>
      <c r="BA298" s="450">
        <f>IF(IFERROR(HLOOKUP($F298,$F48:$FS48,1,FALSE),0)=0,0,1)</f>
        <v>0</v>
      </c>
      <c r="BB298" s="450">
        <f>IF(IFERROR(HLOOKUP($F298,$F49:$FS49,1,FALSE),0)=0,0,1)</f>
        <v>0</v>
      </c>
      <c r="BC298" s="450">
        <f>IF(IFERROR(HLOOKUP($F298,$F50:$FS50,1,FALSE),0)=0,0,1)</f>
        <v>0</v>
      </c>
      <c r="BD298" s="450">
        <f>IF(IFERROR(HLOOKUP($F298,$F51:$FS51,1,FALSE),0)=0,0,1)</f>
        <v>0</v>
      </c>
      <c r="BE298" s="450">
        <f>IF(IFERROR(HLOOKUP($F298,$F52:$FS52,1,FALSE),0)=0,0,1)</f>
        <v>0</v>
      </c>
      <c r="BF298" s="450">
        <f>IF(IFERROR(HLOOKUP($F298,$F53:$FS53,1,FALSE),0)=0,0,1)</f>
        <v>0</v>
      </c>
      <c r="BG298" s="450">
        <f>IF(IFERROR(HLOOKUP($F298,$F54:$FS54,1,FALSE),0)=0,0,1)</f>
        <v>0</v>
      </c>
      <c r="BH298" s="450">
        <f>IF(IFERROR(HLOOKUP($F298,$F55:$FS55,1,FALSE),0)=0,0,1)</f>
        <v>0</v>
      </c>
      <c r="BI298" s="450">
        <f>IF(IFERROR(HLOOKUP($F298,$F56:$FS56,1,FALSE),0)=0,0,1)</f>
        <v>0</v>
      </c>
      <c r="BJ298" s="450">
        <f>IF(IFERROR(HLOOKUP($F298,$F57:$FS57,1,FALSE),0)=0,0,1)</f>
        <v>0</v>
      </c>
      <c r="BK298" s="450">
        <f>IF(IFERROR(HLOOKUP($F298,$F58:$FS58,1,FALSE),0)=0,0,1)</f>
        <v>0</v>
      </c>
    </row>
    <row r="299" spans="1:63" ht="13">
      <c r="A299" s="609" t="s">
        <v>822</v>
      </c>
      <c r="B299" s="619" t="s">
        <v>702</v>
      </c>
      <c r="C299">
        <f t="shared" si="2"/>
        <v>2</v>
      </c>
      <c r="E299" s="609" t="s">
        <v>822</v>
      </c>
      <c r="F299" s="619" t="s">
        <v>702</v>
      </c>
      <c r="G299" s="450">
        <f>IF(IFERROR(HLOOKUP($F299,$F2:$FS2,1,FALSE),0)=0,0,1)</f>
        <v>0</v>
      </c>
      <c r="H299" s="450">
        <f>IF(IFERROR(HLOOKUP($F299,$F3:$FS3,1,FALSE),0)=0,0,1)</f>
        <v>1</v>
      </c>
      <c r="I299" s="450">
        <f>IF(IFERROR(HLOOKUP($F299,$F4:$FS4,1,FALSE),0)=0,0,1)</f>
        <v>1</v>
      </c>
      <c r="J299" s="450">
        <f>IF(IFERROR(HLOOKUP($F299,$F5:$FS5,1,FALSE),0)=0,0,1)</f>
        <v>0</v>
      </c>
      <c r="K299" s="450">
        <f>IF(IFERROR(HLOOKUP($F299,$F6:$FS6,1,FALSE),0)=0,0,1)</f>
        <v>0</v>
      </c>
      <c r="L299" s="450">
        <f>IF(IFERROR(HLOOKUP($F299,$F7:$FS7,1,FALSE),0)=0,0,1)</f>
        <v>0</v>
      </c>
      <c r="M299" s="450">
        <f>IF(IFERROR(HLOOKUP($F299,$F8:$FS8,1,FALSE),0)=0,0,1)</f>
        <v>0</v>
      </c>
      <c r="N299" s="450">
        <f>IF(IFERROR(HLOOKUP($F299,$F9:$FS9,1,FALSE),0)=0,0,1)</f>
        <v>0</v>
      </c>
      <c r="O299" s="450">
        <f>IF(IFERROR(HLOOKUP($F299,$F10:$FS10,1,FALSE),0)=0,0,1)</f>
        <v>0</v>
      </c>
      <c r="P299" s="450">
        <f>IF(IFERROR(HLOOKUP($F299,$F11:$FS11,1,FALSE),0)=0,0,1)</f>
        <v>0</v>
      </c>
      <c r="Q299" s="450">
        <f>IF(IFERROR(HLOOKUP($F299,$F12:$FS12,1,FALSE),0)=0,0,1)</f>
        <v>0</v>
      </c>
      <c r="R299" s="450">
        <f>IF(IFERROR(HLOOKUP($F299,$F13:$FS13,1,FALSE),0)=0,0,1)</f>
        <v>0</v>
      </c>
      <c r="S299" s="450">
        <f>IF(IFERROR(HLOOKUP($F299,$F14:$FS14,1,FALSE),0)=0,0,1)</f>
        <v>0</v>
      </c>
      <c r="T299" s="450">
        <f>IF(IFERROR(HLOOKUP($F299,$F15:$FS15,1,FALSE),0)=0,0,1)</f>
        <v>0</v>
      </c>
      <c r="U299" s="450">
        <f>IF(IFERROR(HLOOKUP($F299,$F16:$FS16,1,FALSE),0)=0,0,1)</f>
        <v>0</v>
      </c>
      <c r="V299" s="450">
        <f>IF(IFERROR(HLOOKUP($F299,$F17:$FS17,1,FALSE),0)=0,0,1)</f>
        <v>0</v>
      </c>
      <c r="W299" s="450">
        <f>IF(IFERROR(HLOOKUP($F299,$F18:$FS18,1,FALSE),0)=0,0,1)</f>
        <v>0</v>
      </c>
      <c r="X299" s="450">
        <f>IF(IFERROR(HLOOKUP($F299,$F19:$FS19,1,FALSE),0)=0,0,1)</f>
        <v>0</v>
      </c>
      <c r="Y299" s="450">
        <f>IF(IFERROR(HLOOKUP($F299,$F20:$FS20,1,FALSE),0)=0,0,1)</f>
        <v>0</v>
      </c>
      <c r="Z299" s="450">
        <f>IF(IFERROR(HLOOKUP($F299,$F21:$FS21,1,FALSE),0)=0,0,1)</f>
        <v>0</v>
      </c>
      <c r="AA299" s="450">
        <f>IF(IFERROR(HLOOKUP($F299,$F22:$FS22,1,FALSE),0)=0,0,1)</f>
        <v>0</v>
      </c>
      <c r="AB299" s="450">
        <f>IF(IFERROR(HLOOKUP($F299,$F23:$FS23,1,FALSE),0)=0,0,1)</f>
        <v>0</v>
      </c>
      <c r="AC299" s="450">
        <f>IF(IFERROR(HLOOKUP($F299,$F24:$FS24,1,FALSE),0)=0,0,1)</f>
        <v>0</v>
      </c>
      <c r="AD299" s="450">
        <f>IF(IFERROR(HLOOKUP($F299,$F25:$FS25,1,FALSE),0)=0,0,1)</f>
        <v>0</v>
      </c>
      <c r="AE299" s="450">
        <f>IF(IFERROR(HLOOKUP($F299,$F26:$FS26,1,FALSE),0)=0,0,1)</f>
        <v>0</v>
      </c>
      <c r="AF299" s="450">
        <f>IF(IFERROR(HLOOKUP($F299,$F27:$FS27,1,FALSE),0)=0,0,1)</f>
        <v>0</v>
      </c>
      <c r="AG299" s="450">
        <f>IF(IFERROR(HLOOKUP($F299,$F28:$FS28,1,FALSE),0)=0,0,1)</f>
        <v>0</v>
      </c>
      <c r="AH299" s="450">
        <f>IF(IFERROR(HLOOKUP($F299,$F29:$FS29,1,FALSE),0)=0,0,1)</f>
        <v>0</v>
      </c>
      <c r="AI299" s="450">
        <f>IF(IFERROR(HLOOKUP($F299,$F30:$FS30,1,FALSE),0)=0,0,1)</f>
        <v>0</v>
      </c>
      <c r="AJ299" s="450">
        <f>IF(IFERROR(HLOOKUP($F299,$F31:$FS31,1,FALSE),0)=0,0,1)</f>
        <v>0</v>
      </c>
      <c r="AK299" s="450">
        <f>IF(IFERROR(HLOOKUP($F299,$F32:$FS32,1,FALSE),0)=0,0,1)</f>
        <v>0</v>
      </c>
      <c r="AL299" s="450">
        <f>IF(IFERROR(HLOOKUP($F299,$F33:$FS33,1,FALSE),0)=0,0,1)</f>
        <v>0</v>
      </c>
      <c r="AM299" s="450">
        <f>IF(IFERROR(HLOOKUP($F299,$F34:$FS34,1,FALSE),0)=0,0,1)</f>
        <v>0</v>
      </c>
      <c r="AN299" s="450">
        <f>IF(IFERROR(HLOOKUP($F299,$F35:$FS35,1,FALSE),0)=0,0,1)</f>
        <v>0</v>
      </c>
      <c r="AO299" s="450">
        <f>IF(IFERROR(HLOOKUP($F299,$F36:$FS36,1,FALSE),0)=0,0,1)</f>
        <v>0</v>
      </c>
      <c r="AP299" s="450">
        <f>IF(IFERROR(HLOOKUP($F299,$F37:$FS37,1,FALSE),0)=0,0,1)</f>
        <v>0</v>
      </c>
      <c r="AQ299" s="450">
        <f>IF(IFERROR(HLOOKUP($F299,$F38:$FS38,1,FALSE),0)=0,0,1)</f>
        <v>0</v>
      </c>
      <c r="AR299" s="450">
        <f>IF(IFERROR(HLOOKUP($F299,$F39:$FS39,1,FALSE),0)=0,0,1)</f>
        <v>0</v>
      </c>
      <c r="AS299" s="450">
        <f>IF(IFERROR(HLOOKUP($F299,$F40:$FS40,1,FALSE),0)=0,0,1)</f>
        <v>0</v>
      </c>
      <c r="AT299" s="450">
        <f>IF(IFERROR(HLOOKUP($F299,$F41:$FS41,1,FALSE),0)=0,0,1)</f>
        <v>0</v>
      </c>
      <c r="AU299" s="450">
        <f>IF(IFERROR(HLOOKUP($F299,$F42:$FS42,1,FALSE),0)=0,0,1)</f>
        <v>0</v>
      </c>
      <c r="AV299" s="450">
        <f>IF(IFERROR(HLOOKUP($F299,$F43:$FS43,1,FALSE),0)=0,0,1)</f>
        <v>0</v>
      </c>
      <c r="AW299" s="450">
        <f>IF(IFERROR(HLOOKUP($F299,$F44:$FS44,1,FALSE),0)=0,0,1)</f>
        <v>0</v>
      </c>
      <c r="AX299" s="450">
        <f>IF(IFERROR(HLOOKUP($F299,$F45:$FS45,1,FALSE),0)=0,0,1)</f>
        <v>0</v>
      </c>
      <c r="AY299" s="450">
        <f>IF(IFERROR(HLOOKUP($F299,$F46:$FS46,1,FALSE),0)=0,0,1)</f>
        <v>0</v>
      </c>
      <c r="AZ299" s="450">
        <f>IF(IFERROR(HLOOKUP($F299,$F47:$FS47,1,FALSE),0)=0,0,1)</f>
        <v>0</v>
      </c>
      <c r="BA299" s="450">
        <f>IF(IFERROR(HLOOKUP($F299,$F48:$FS48,1,FALSE),0)=0,0,1)</f>
        <v>0</v>
      </c>
      <c r="BB299" s="450">
        <f>IF(IFERROR(HLOOKUP($F299,$F49:$FS49,1,FALSE),0)=0,0,1)</f>
        <v>0</v>
      </c>
      <c r="BC299" s="450">
        <f>IF(IFERROR(HLOOKUP($F299,$F50:$FS50,1,FALSE),0)=0,0,1)</f>
        <v>0</v>
      </c>
      <c r="BD299" s="450">
        <f>IF(IFERROR(HLOOKUP($F299,$F51:$FS51,1,FALSE),0)=0,0,1)</f>
        <v>0</v>
      </c>
      <c r="BE299" s="450">
        <f>IF(IFERROR(HLOOKUP($F299,$F52:$FS52,1,FALSE),0)=0,0,1)</f>
        <v>0</v>
      </c>
      <c r="BF299" s="450">
        <f>IF(IFERROR(HLOOKUP($F299,$F53:$FS53,1,FALSE),0)=0,0,1)</f>
        <v>0</v>
      </c>
      <c r="BG299" s="450">
        <f>IF(IFERROR(HLOOKUP($F299,$F54:$FS54,1,FALSE),0)=0,0,1)</f>
        <v>0</v>
      </c>
      <c r="BH299" s="450">
        <f>IF(IFERROR(HLOOKUP($F299,$F55:$FS55,1,FALSE),0)=0,0,1)</f>
        <v>0</v>
      </c>
      <c r="BI299" s="450">
        <f>IF(IFERROR(HLOOKUP($F299,$F56:$FS56,1,FALSE),0)=0,0,1)</f>
        <v>0</v>
      </c>
      <c r="BJ299" s="450">
        <f>IF(IFERROR(HLOOKUP($F299,$F57:$FS57,1,FALSE),0)=0,0,1)</f>
        <v>0</v>
      </c>
      <c r="BK299" s="450">
        <f>IF(IFERROR(HLOOKUP($F299,$F58:$FS58,1,FALSE),0)=0,0,1)</f>
        <v>0</v>
      </c>
    </row>
    <row r="300" spans="1:63" ht="13">
      <c r="A300" s="609" t="s">
        <v>822</v>
      </c>
      <c r="B300" s="619" t="s">
        <v>703</v>
      </c>
      <c r="C300">
        <f t="shared" si="2"/>
        <v>2</v>
      </c>
      <c r="E300" s="609" t="s">
        <v>822</v>
      </c>
      <c r="F300" s="619" t="s">
        <v>703</v>
      </c>
      <c r="G300" s="450">
        <f>IF(IFERROR(HLOOKUP($F300,$F2:$FS2,1,FALSE),0)=0,0,1)</f>
        <v>0</v>
      </c>
      <c r="H300" s="450">
        <f>IF(IFERROR(HLOOKUP($F300,$F3:$FS3,1,FALSE),0)=0,0,1)</f>
        <v>1</v>
      </c>
      <c r="I300" s="450">
        <f>IF(IFERROR(HLOOKUP($F300,$F4:$FS4,1,FALSE),0)=0,0,1)</f>
        <v>1</v>
      </c>
      <c r="J300" s="450">
        <f>IF(IFERROR(HLOOKUP($F300,$F5:$FS5,1,FALSE),0)=0,0,1)</f>
        <v>0</v>
      </c>
      <c r="K300" s="450">
        <f>IF(IFERROR(HLOOKUP($F300,$F6:$FS6,1,FALSE),0)=0,0,1)</f>
        <v>0</v>
      </c>
      <c r="L300" s="450">
        <f>IF(IFERROR(HLOOKUP($F300,$F7:$FS7,1,FALSE),0)=0,0,1)</f>
        <v>0</v>
      </c>
      <c r="M300" s="450">
        <f>IF(IFERROR(HLOOKUP($F300,$F8:$FS8,1,FALSE),0)=0,0,1)</f>
        <v>0</v>
      </c>
      <c r="N300" s="450">
        <f>IF(IFERROR(HLOOKUP($F300,$F9:$FS9,1,FALSE),0)=0,0,1)</f>
        <v>0</v>
      </c>
      <c r="O300" s="450">
        <f>IF(IFERROR(HLOOKUP($F300,$F10:$FS10,1,FALSE),0)=0,0,1)</f>
        <v>0</v>
      </c>
      <c r="P300" s="450">
        <f>IF(IFERROR(HLOOKUP($F300,$F11:$FS11,1,FALSE),0)=0,0,1)</f>
        <v>0</v>
      </c>
      <c r="Q300" s="450">
        <f>IF(IFERROR(HLOOKUP($F300,$F12:$FS12,1,FALSE),0)=0,0,1)</f>
        <v>0</v>
      </c>
      <c r="R300" s="450">
        <f>IF(IFERROR(HLOOKUP($F300,$F13:$FS13,1,FALSE),0)=0,0,1)</f>
        <v>0</v>
      </c>
      <c r="S300" s="450">
        <f>IF(IFERROR(HLOOKUP($F300,$F14:$FS14,1,FALSE),0)=0,0,1)</f>
        <v>0</v>
      </c>
      <c r="T300" s="450">
        <f>IF(IFERROR(HLOOKUP($F300,$F15:$FS15,1,FALSE),0)=0,0,1)</f>
        <v>0</v>
      </c>
      <c r="U300" s="450">
        <f>IF(IFERROR(HLOOKUP($F300,$F16:$FS16,1,FALSE),0)=0,0,1)</f>
        <v>0</v>
      </c>
      <c r="V300" s="450">
        <f>IF(IFERROR(HLOOKUP($F300,$F17:$FS17,1,FALSE),0)=0,0,1)</f>
        <v>0</v>
      </c>
      <c r="W300" s="450">
        <f>IF(IFERROR(HLOOKUP($F300,$F18:$FS18,1,FALSE),0)=0,0,1)</f>
        <v>0</v>
      </c>
      <c r="X300" s="450">
        <f>IF(IFERROR(HLOOKUP($F300,$F19:$FS19,1,FALSE),0)=0,0,1)</f>
        <v>0</v>
      </c>
      <c r="Y300" s="450">
        <f>IF(IFERROR(HLOOKUP($F300,$F20:$FS20,1,FALSE),0)=0,0,1)</f>
        <v>0</v>
      </c>
      <c r="Z300" s="450">
        <f>IF(IFERROR(HLOOKUP($F300,$F21:$FS21,1,FALSE),0)=0,0,1)</f>
        <v>0</v>
      </c>
      <c r="AA300" s="450">
        <f>IF(IFERROR(HLOOKUP($F300,$F22:$FS22,1,FALSE),0)=0,0,1)</f>
        <v>0</v>
      </c>
      <c r="AB300" s="450">
        <f>IF(IFERROR(HLOOKUP($F300,$F23:$FS23,1,FALSE),0)=0,0,1)</f>
        <v>0</v>
      </c>
      <c r="AC300" s="450">
        <f>IF(IFERROR(HLOOKUP($F300,$F24:$FS24,1,FALSE),0)=0,0,1)</f>
        <v>0</v>
      </c>
      <c r="AD300" s="450">
        <f>IF(IFERROR(HLOOKUP($F300,$F25:$FS25,1,FALSE),0)=0,0,1)</f>
        <v>0</v>
      </c>
      <c r="AE300" s="450">
        <f>IF(IFERROR(HLOOKUP($F300,$F26:$FS26,1,FALSE),0)=0,0,1)</f>
        <v>0</v>
      </c>
      <c r="AF300" s="450">
        <f>IF(IFERROR(HLOOKUP($F300,$F27:$FS27,1,FALSE),0)=0,0,1)</f>
        <v>0</v>
      </c>
      <c r="AG300" s="450">
        <f>IF(IFERROR(HLOOKUP($F300,$F28:$FS28,1,FALSE),0)=0,0,1)</f>
        <v>0</v>
      </c>
      <c r="AH300" s="450">
        <f>IF(IFERROR(HLOOKUP($F300,$F29:$FS29,1,FALSE),0)=0,0,1)</f>
        <v>0</v>
      </c>
      <c r="AI300" s="450">
        <f>IF(IFERROR(HLOOKUP($F300,$F30:$FS30,1,FALSE),0)=0,0,1)</f>
        <v>0</v>
      </c>
      <c r="AJ300" s="450">
        <f>IF(IFERROR(HLOOKUP($F300,$F31:$FS31,1,FALSE),0)=0,0,1)</f>
        <v>0</v>
      </c>
      <c r="AK300" s="450">
        <f>IF(IFERROR(HLOOKUP($F300,$F32:$FS32,1,FALSE),0)=0,0,1)</f>
        <v>0</v>
      </c>
      <c r="AL300" s="450">
        <f>IF(IFERROR(HLOOKUP($F300,$F33:$FS33,1,FALSE),0)=0,0,1)</f>
        <v>0</v>
      </c>
      <c r="AM300" s="450">
        <f>IF(IFERROR(HLOOKUP($F300,$F34:$FS34,1,FALSE),0)=0,0,1)</f>
        <v>0</v>
      </c>
      <c r="AN300" s="450">
        <f>IF(IFERROR(HLOOKUP($F300,$F35:$FS35,1,FALSE),0)=0,0,1)</f>
        <v>0</v>
      </c>
      <c r="AO300" s="450">
        <f>IF(IFERROR(HLOOKUP($F300,$F36:$FS36,1,FALSE),0)=0,0,1)</f>
        <v>0</v>
      </c>
      <c r="AP300" s="450">
        <f>IF(IFERROR(HLOOKUP($F300,$F37:$FS37,1,FALSE),0)=0,0,1)</f>
        <v>0</v>
      </c>
      <c r="AQ300" s="450">
        <f>IF(IFERROR(HLOOKUP($F300,$F38:$FS38,1,FALSE),0)=0,0,1)</f>
        <v>0</v>
      </c>
      <c r="AR300" s="450">
        <f>IF(IFERROR(HLOOKUP($F300,$F39:$FS39,1,FALSE),0)=0,0,1)</f>
        <v>0</v>
      </c>
      <c r="AS300" s="450">
        <f>IF(IFERROR(HLOOKUP($F300,$F40:$FS40,1,FALSE),0)=0,0,1)</f>
        <v>0</v>
      </c>
      <c r="AT300" s="450">
        <f>IF(IFERROR(HLOOKUP($F300,$F41:$FS41,1,FALSE),0)=0,0,1)</f>
        <v>0</v>
      </c>
      <c r="AU300" s="450">
        <f>IF(IFERROR(HLOOKUP($F300,$F42:$FS42,1,FALSE),0)=0,0,1)</f>
        <v>0</v>
      </c>
      <c r="AV300" s="450">
        <f>IF(IFERROR(HLOOKUP($F300,$F43:$FS43,1,FALSE),0)=0,0,1)</f>
        <v>0</v>
      </c>
      <c r="AW300" s="450">
        <f>IF(IFERROR(HLOOKUP($F300,$F44:$FS44,1,FALSE),0)=0,0,1)</f>
        <v>0</v>
      </c>
      <c r="AX300" s="450">
        <f>IF(IFERROR(HLOOKUP($F300,$F45:$FS45,1,FALSE),0)=0,0,1)</f>
        <v>0</v>
      </c>
      <c r="AY300" s="450">
        <f>IF(IFERROR(HLOOKUP($F300,$F46:$FS46,1,FALSE),0)=0,0,1)</f>
        <v>0</v>
      </c>
      <c r="AZ300" s="450">
        <f>IF(IFERROR(HLOOKUP($F300,$F47:$FS47,1,FALSE),0)=0,0,1)</f>
        <v>0</v>
      </c>
      <c r="BA300" s="450">
        <f>IF(IFERROR(HLOOKUP($F300,$F48:$FS48,1,FALSE),0)=0,0,1)</f>
        <v>0</v>
      </c>
      <c r="BB300" s="450">
        <f>IF(IFERROR(HLOOKUP($F300,$F49:$FS49,1,FALSE),0)=0,0,1)</f>
        <v>0</v>
      </c>
      <c r="BC300" s="450">
        <f>IF(IFERROR(HLOOKUP($F300,$F50:$FS50,1,FALSE),0)=0,0,1)</f>
        <v>0</v>
      </c>
      <c r="BD300" s="450">
        <f>IF(IFERROR(HLOOKUP($F300,$F51:$FS51,1,FALSE),0)=0,0,1)</f>
        <v>0</v>
      </c>
      <c r="BE300" s="450">
        <f>IF(IFERROR(HLOOKUP($F300,$F52:$FS52,1,FALSE),0)=0,0,1)</f>
        <v>0</v>
      </c>
      <c r="BF300" s="450">
        <f>IF(IFERROR(HLOOKUP($F300,$F53:$FS53,1,FALSE),0)=0,0,1)</f>
        <v>0</v>
      </c>
      <c r="BG300" s="450">
        <f>IF(IFERROR(HLOOKUP($F300,$F54:$FS54,1,FALSE),0)=0,0,1)</f>
        <v>0</v>
      </c>
      <c r="BH300" s="450">
        <f>IF(IFERROR(HLOOKUP($F300,$F55:$FS55,1,FALSE),0)=0,0,1)</f>
        <v>0</v>
      </c>
      <c r="BI300" s="450">
        <f>IF(IFERROR(HLOOKUP($F300,$F56:$FS56,1,FALSE),0)=0,0,1)</f>
        <v>0</v>
      </c>
      <c r="BJ300" s="450">
        <f>IF(IFERROR(HLOOKUP($F300,$F57:$FS57,1,FALSE),0)=0,0,1)</f>
        <v>0</v>
      </c>
      <c r="BK300" s="450">
        <f>IF(IFERROR(HLOOKUP($F300,$F58:$FS58,1,FALSE),0)=0,0,1)</f>
        <v>0</v>
      </c>
    </row>
    <row r="301" spans="1:63" ht="13">
      <c r="A301" s="609" t="s">
        <v>822</v>
      </c>
      <c r="B301" s="619" t="s">
        <v>704</v>
      </c>
      <c r="C301">
        <f t="shared" si="2"/>
        <v>4</v>
      </c>
      <c r="E301" s="609" t="s">
        <v>822</v>
      </c>
      <c r="F301" s="619" t="s">
        <v>704</v>
      </c>
      <c r="G301" s="450">
        <f>IF(IFERROR(HLOOKUP($F301,$F2:$FS2,1,FALSE),0)=0,0,1)</f>
        <v>0</v>
      </c>
      <c r="H301" s="450">
        <f>IF(IFERROR(HLOOKUP($F301,$F3:$FS3,1,FALSE),0)=0,0,1)</f>
        <v>1</v>
      </c>
      <c r="I301" s="450">
        <f>IF(IFERROR(HLOOKUP($F301,$F4:$FS4,1,FALSE),0)=0,0,1)</f>
        <v>1</v>
      </c>
      <c r="J301" s="450">
        <f>IF(IFERROR(HLOOKUP($F301,$F5:$FS5,1,FALSE),0)=0,0,1)</f>
        <v>0</v>
      </c>
      <c r="K301" s="450">
        <f>IF(IFERROR(HLOOKUP($F301,$F6:$FS6,1,FALSE),0)=0,0,1)</f>
        <v>0</v>
      </c>
      <c r="L301" s="450">
        <f>IF(IFERROR(HLOOKUP($F301,$F7:$FS7,1,FALSE),0)=0,0,1)</f>
        <v>0</v>
      </c>
      <c r="M301" s="450">
        <f>IF(IFERROR(HLOOKUP($F301,$F8:$FS8,1,FALSE),0)=0,0,1)</f>
        <v>0</v>
      </c>
      <c r="N301" s="450">
        <f>IF(IFERROR(HLOOKUP($F301,$F9:$FS9,1,FALSE),0)=0,0,1)</f>
        <v>0</v>
      </c>
      <c r="O301" s="450">
        <f>IF(IFERROR(HLOOKUP($F301,$F10:$FS10,1,FALSE),0)=0,0,1)</f>
        <v>0</v>
      </c>
      <c r="P301" s="450">
        <f>IF(IFERROR(HLOOKUP($F301,$F11:$FS11,1,FALSE),0)=0,0,1)</f>
        <v>0</v>
      </c>
      <c r="Q301" s="450">
        <f>IF(IFERROR(HLOOKUP($F301,$F12:$FS12,1,FALSE),0)=0,0,1)</f>
        <v>0</v>
      </c>
      <c r="R301" s="450">
        <f>IF(IFERROR(HLOOKUP($F301,$F13:$FS13,1,FALSE),0)=0,0,1)</f>
        <v>0</v>
      </c>
      <c r="S301" s="450">
        <f>IF(IFERROR(HLOOKUP($F301,$F14:$FS14,1,FALSE),0)=0,0,1)</f>
        <v>0</v>
      </c>
      <c r="T301" s="450">
        <f>IF(IFERROR(HLOOKUP($F301,$F15:$FS15,1,FALSE),0)=0,0,1)</f>
        <v>0</v>
      </c>
      <c r="U301" s="450">
        <f>IF(IFERROR(HLOOKUP($F301,$F16:$FS16,1,FALSE),0)=0,0,1)</f>
        <v>0</v>
      </c>
      <c r="V301" s="450">
        <f>IF(IFERROR(HLOOKUP($F301,$F17:$FS17,1,FALSE),0)=0,0,1)</f>
        <v>0</v>
      </c>
      <c r="W301" s="450">
        <f>IF(IFERROR(HLOOKUP($F301,$F18:$FS18,1,FALSE),0)=0,0,1)</f>
        <v>0</v>
      </c>
      <c r="X301" s="450">
        <f>IF(IFERROR(HLOOKUP($F301,$F19:$FS19,1,FALSE),0)=0,0,1)</f>
        <v>0</v>
      </c>
      <c r="Y301" s="450">
        <f>IF(IFERROR(HLOOKUP($F301,$F20:$FS20,1,FALSE),0)=0,0,1)</f>
        <v>0</v>
      </c>
      <c r="Z301" s="450">
        <f>IF(IFERROR(HLOOKUP($F301,$F21:$FS21,1,FALSE),0)=0,0,1)</f>
        <v>0</v>
      </c>
      <c r="AA301" s="450">
        <f>IF(IFERROR(HLOOKUP($F301,$F22:$FS22,1,FALSE),0)=0,0,1)</f>
        <v>0</v>
      </c>
      <c r="AB301" s="450">
        <f>IF(IFERROR(HLOOKUP($F301,$F23:$FS23,1,FALSE),0)=0,0,1)</f>
        <v>0</v>
      </c>
      <c r="AC301" s="450">
        <f>IF(IFERROR(HLOOKUP($F301,$F24:$FS24,1,FALSE),0)=0,0,1)</f>
        <v>0</v>
      </c>
      <c r="AD301" s="450">
        <f>IF(IFERROR(HLOOKUP($F301,$F25:$FS25,1,FALSE),0)=0,0,1)</f>
        <v>0</v>
      </c>
      <c r="AE301" s="450">
        <f>IF(IFERROR(HLOOKUP($F301,$F26:$FS26,1,FALSE),0)=0,0,1)</f>
        <v>0</v>
      </c>
      <c r="AF301" s="450">
        <f>IF(IFERROR(HLOOKUP($F301,$F27:$FS27,1,FALSE),0)=0,0,1)</f>
        <v>0</v>
      </c>
      <c r="AG301" s="450">
        <f>IF(IFERROR(HLOOKUP($F301,$F28:$FS28,1,FALSE),0)=0,0,1)</f>
        <v>0</v>
      </c>
      <c r="AH301" s="450">
        <f>IF(IFERROR(HLOOKUP($F301,$F29:$FS29,1,FALSE),0)=0,0,1)</f>
        <v>0</v>
      </c>
      <c r="AI301" s="450">
        <f>IF(IFERROR(HLOOKUP($F301,$F30:$FS30,1,FALSE),0)=0,0,1)</f>
        <v>0</v>
      </c>
      <c r="AJ301" s="450">
        <f>IF(IFERROR(HLOOKUP($F301,$F31:$FS31,1,FALSE),0)=0,0,1)</f>
        <v>0</v>
      </c>
      <c r="AK301" s="450">
        <f>IF(IFERROR(HLOOKUP($F301,$F32:$FS32,1,FALSE),0)=0,0,1)</f>
        <v>0</v>
      </c>
      <c r="AL301" s="450">
        <f>IF(IFERROR(HLOOKUP($F301,$F33:$FS33,1,FALSE),0)=0,0,1)</f>
        <v>0</v>
      </c>
      <c r="AM301" s="450">
        <f>IF(IFERROR(HLOOKUP($F301,$F34:$FS34,1,FALSE),0)=0,0,1)</f>
        <v>0</v>
      </c>
      <c r="AN301" s="450">
        <f>IF(IFERROR(HLOOKUP($F301,$F35:$FS35,1,FALSE),0)=0,0,1)</f>
        <v>0</v>
      </c>
      <c r="AO301" s="450">
        <f>IF(IFERROR(HLOOKUP($F301,$F36:$FS36,1,FALSE),0)=0,0,1)</f>
        <v>0</v>
      </c>
      <c r="AP301" s="450">
        <f>IF(IFERROR(HLOOKUP($F301,$F37:$FS37,1,FALSE),0)=0,0,1)</f>
        <v>0</v>
      </c>
      <c r="AQ301" s="450">
        <f>IF(IFERROR(HLOOKUP($F301,$F38:$FS38,1,FALSE),0)=0,0,1)</f>
        <v>0</v>
      </c>
      <c r="AR301" s="450">
        <f>IF(IFERROR(HLOOKUP($F301,$F39:$FS39,1,FALSE),0)=0,0,1)</f>
        <v>0</v>
      </c>
      <c r="AS301" s="450">
        <f>IF(IFERROR(HLOOKUP($F301,$F40:$FS40,1,FALSE),0)=0,0,1)</f>
        <v>0</v>
      </c>
      <c r="AT301" s="450">
        <f>IF(IFERROR(HLOOKUP($F301,$F41:$FS41,1,FALSE),0)=0,0,1)</f>
        <v>0</v>
      </c>
      <c r="AU301" s="450">
        <f>IF(IFERROR(HLOOKUP($F301,$F42:$FS42,1,FALSE),0)=0,0,1)</f>
        <v>0</v>
      </c>
      <c r="AV301" s="450">
        <f>IF(IFERROR(HLOOKUP($F301,$F43:$FS43,1,FALSE),0)=0,0,1)</f>
        <v>0</v>
      </c>
      <c r="AW301" s="450">
        <f>IF(IFERROR(HLOOKUP($F301,$F44:$FS44,1,FALSE),0)=0,0,1)</f>
        <v>0</v>
      </c>
      <c r="AX301" s="450">
        <f>IF(IFERROR(HLOOKUP($F301,$F45:$FS45,1,FALSE),0)=0,0,1)</f>
        <v>0</v>
      </c>
      <c r="AY301" s="450">
        <f>IF(IFERROR(HLOOKUP($F301,$F46:$FS46,1,FALSE),0)=0,0,1)</f>
        <v>0</v>
      </c>
      <c r="AZ301" s="450">
        <f>IF(IFERROR(HLOOKUP($F301,$F47:$FS47,1,FALSE),0)=0,0,1)</f>
        <v>0</v>
      </c>
      <c r="BA301" s="450">
        <f>IF(IFERROR(HLOOKUP($F301,$F48:$FS48,1,FALSE),0)=0,0,1)</f>
        <v>0</v>
      </c>
      <c r="BB301" s="450">
        <f>IF(IFERROR(HLOOKUP($F301,$F49:$FS49,1,FALSE),0)=0,0,1)</f>
        <v>0</v>
      </c>
      <c r="BC301" s="450">
        <f>IF(IFERROR(HLOOKUP($F301,$F50:$FS50,1,FALSE),0)=0,0,1)</f>
        <v>0</v>
      </c>
      <c r="BD301" s="450">
        <f>IF(IFERROR(HLOOKUP($F301,$F51:$FS51,1,FALSE),0)=0,0,1)</f>
        <v>0</v>
      </c>
      <c r="BE301" s="450">
        <f>IF(IFERROR(HLOOKUP($F301,$F52:$FS52,1,FALSE),0)=0,0,1)</f>
        <v>0</v>
      </c>
      <c r="BF301" s="450">
        <f>IF(IFERROR(HLOOKUP($F301,$F53:$FS53,1,FALSE),0)=0,0,1)</f>
        <v>0</v>
      </c>
      <c r="BG301" s="450">
        <f>IF(IFERROR(HLOOKUP($F301,$F54:$FS54,1,FALSE),0)=0,0,1)</f>
        <v>0</v>
      </c>
      <c r="BH301" s="450">
        <f>IF(IFERROR(HLOOKUP($F301,$F55:$FS55,1,FALSE),0)=0,0,1)</f>
        <v>1</v>
      </c>
      <c r="BI301" s="450">
        <f>IF(IFERROR(HLOOKUP($F301,$F56:$FS56,1,FALSE),0)=0,0,1)</f>
        <v>1</v>
      </c>
      <c r="BJ301" s="450">
        <f>IF(IFERROR(HLOOKUP($F301,$F57:$FS57,1,FALSE),0)=0,0,1)</f>
        <v>0</v>
      </c>
      <c r="BK301" s="450">
        <f>IF(IFERROR(HLOOKUP($F301,$F58:$FS58,1,FALSE),0)=0,0,1)</f>
        <v>0</v>
      </c>
    </row>
    <row r="302" spans="1:63" ht="13">
      <c r="A302" s="609" t="s">
        <v>822</v>
      </c>
      <c r="B302" s="619" t="s">
        <v>705</v>
      </c>
      <c r="C302">
        <f t="shared" si="2"/>
        <v>2</v>
      </c>
      <c r="E302" s="609" t="s">
        <v>822</v>
      </c>
      <c r="F302" s="619" t="s">
        <v>705</v>
      </c>
      <c r="G302" s="450">
        <f>IF(IFERROR(HLOOKUP($F302,$F2:$FS2,1,FALSE),0)=0,0,1)</f>
        <v>0</v>
      </c>
      <c r="H302" s="450">
        <f>IF(IFERROR(HLOOKUP($F302,$F3:$FS3,1,FALSE),0)=0,0,1)</f>
        <v>1</v>
      </c>
      <c r="I302" s="450">
        <f>IF(IFERROR(HLOOKUP($F302,$F4:$FS4,1,FALSE),0)=0,0,1)</f>
        <v>1</v>
      </c>
      <c r="J302" s="450">
        <f>IF(IFERROR(HLOOKUP($F302,$F5:$FS5,1,FALSE),0)=0,0,1)</f>
        <v>0</v>
      </c>
      <c r="K302" s="450">
        <f>IF(IFERROR(HLOOKUP($F302,$F6:$FS6,1,FALSE),0)=0,0,1)</f>
        <v>0</v>
      </c>
      <c r="L302" s="450">
        <f>IF(IFERROR(HLOOKUP($F302,$F7:$FS7,1,FALSE),0)=0,0,1)</f>
        <v>0</v>
      </c>
      <c r="M302" s="450">
        <f>IF(IFERROR(HLOOKUP($F302,$F8:$FS8,1,FALSE),0)=0,0,1)</f>
        <v>0</v>
      </c>
      <c r="N302" s="450">
        <f>IF(IFERROR(HLOOKUP($F302,$F9:$FS9,1,FALSE),0)=0,0,1)</f>
        <v>0</v>
      </c>
      <c r="O302" s="450">
        <f>IF(IFERROR(HLOOKUP($F302,$F10:$FS10,1,FALSE),0)=0,0,1)</f>
        <v>0</v>
      </c>
      <c r="P302" s="450">
        <f>IF(IFERROR(HLOOKUP($F302,$F11:$FS11,1,FALSE),0)=0,0,1)</f>
        <v>0</v>
      </c>
      <c r="Q302" s="450">
        <f>IF(IFERROR(HLOOKUP($F302,$F12:$FS12,1,FALSE),0)=0,0,1)</f>
        <v>0</v>
      </c>
      <c r="R302" s="450">
        <f>IF(IFERROR(HLOOKUP($F302,$F13:$FS13,1,FALSE),0)=0,0,1)</f>
        <v>0</v>
      </c>
      <c r="S302" s="450">
        <f>IF(IFERROR(HLOOKUP($F302,$F14:$FS14,1,FALSE),0)=0,0,1)</f>
        <v>0</v>
      </c>
      <c r="T302" s="450">
        <f>IF(IFERROR(HLOOKUP($F302,$F15:$FS15,1,FALSE),0)=0,0,1)</f>
        <v>0</v>
      </c>
      <c r="U302" s="450">
        <f>IF(IFERROR(HLOOKUP($F302,$F16:$FS16,1,FALSE),0)=0,0,1)</f>
        <v>0</v>
      </c>
      <c r="V302" s="450">
        <f>IF(IFERROR(HLOOKUP($F302,$F17:$FS17,1,FALSE),0)=0,0,1)</f>
        <v>0</v>
      </c>
      <c r="W302" s="450">
        <f>IF(IFERROR(HLOOKUP($F302,$F18:$FS18,1,FALSE),0)=0,0,1)</f>
        <v>0</v>
      </c>
      <c r="X302" s="450">
        <f>IF(IFERROR(HLOOKUP($F302,$F19:$FS19,1,FALSE),0)=0,0,1)</f>
        <v>0</v>
      </c>
      <c r="Y302" s="450">
        <f>IF(IFERROR(HLOOKUP($F302,$F20:$FS20,1,FALSE),0)=0,0,1)</f>
        <v>0</v>
      </c>
      <c r="Z302" s="450">
        <f>IF(IFERROR(HLOOKUP($F302,$F21:$FS21,1,FALSE),0)=0,0,1)</f>
        <v>0</v>
      </c>
      <c r="AA302" s="450">
        <f>IF(IFERROR(HLOOKUP($F302,$F22:$FS22,1,FALSE),0)=0,0,1)</f>
        <v>0</v>
      </c>
      <c r="AB302" s="450">
        <f>IF(IFERROR(HLOOKUP($F302,$F23:$FS23,1,FALSE),0)=0,0,1)</f>
        <v>0</v>
      </c>
      <c r="AC302" s="450">
        <f>IF(IFERROR(HLOOKUP($F302,$F24:$FS24,1,FALSE),0)=0,0,1)</f>
        <v>0</v>
      </c>
      <c r="AD302" s="450">
        <f>IF(IFERROR(HLOOKUP($F302,$F25:$FS25,1,FALSE),0)=0,0,1)</f>
        <v>0</v>
      </c>
      <c r="AE302" s="450">
        <f>IF(IFERROR(HLOOKUP($F302,$F26:$FS26,1,FALSE),0)=0,0,1)</f>
        <v>0</v>
      </c>
      <c r="AF302" s="450">
        <f>IF(IFERROR(HLOOKUP($F302,$F27:$FS27,1,FALSE),0)=0,0,1)</f>
        <v>0</v>
      </c>
      <c r="AG302" s="450">
        <f>IF(IFERROR(HLOOKUP($F302,$F28:$FS28,1,FALSE),0)=0,0,1)</f>
        <v>0</v>
      </c>
      <c r="AH302" s="450">
        <f>IF(IFERROR(HLOOKUP($F302,$F29:$FS29,1,FALSE),0)=0,0,1)</f>
        <v>0</v>
      </c>
      <c r="AI302" s="450">
        <f>IF(IFERROR(HLOOKUP($F302,$F30:$FS30,1,FALSE),0)=0,0,1)</f>
        <v>0</v>
      </c>
      <c r="AJ302" s="450">
        <f>IF(IFERROR(HLOOKUP($F302,$F31:$FS31,1,FALSE),0)=0,0,1)</f>
        <v>0</v>
      </c>
      <c r="AK302" s="450">
        <f>IF(IFERROR(HLOOKUP($F302,$F32:$FS32,1,FALSE),0)=0,0,1)</f>
        <v>0</v>
      </c>
      <c r="AL302" s="450">
        <f>IF(IFERROR(HLOOKUP($F302,$F33:$FS33,1,FALSE),0)=0,0,1)</f>
        <v>0</v>
      </c>
      <c r="AM302" s="450">
        <f>IF(IFERROR(HLOOKUP($F302,$F34:$FS34,1,FALSE),0)=0,0,1)</f>
        <v>0</v>
      </c>
      <c r="AN302" s="450">
        <f>IF(IFERROR(HLOOKUP($F302,$F35:$FS35,1,FALSE),0)=0,0,1)</f>
        <v>0</v>
      </c>
      <c r="AO302" s="450">
        <f>IF(IFERROR(HLOOKUP($F302,$F36:$FS36,1,FALSE),0)=0,0,1)</f>
        <v>0</v>
      </c>
      <c r="AP302" s="450">
        <f>IF(IFERROR(HLOOKUP($F302,$F37:$FS37,1,FALSE),0)=0,0,1)</f>
        <v>0</v>
      </c>
      <c r="AQ302" s="450">
        <f>IF(IFERROR(HLOOKUP($F302,$F38:$FS38,1,FALSE),0)=0,0,1)</f>
        <v>0</v>
      </c>
      <c r="AR302" s="450">
        <f>IF(IFERROR(HLOOKUP($F302,$F39:$FS39,1,FALSE),0)=0,0,1)</f>
        <v>0</v>
      </c>
      <c r="AS302" s="450">
        <f>IF(IFERROR(HLOOKUP($F302,$F40:$FS40,1,FALSE),0)=0,0,1)</f>
        <v>0</v>
      </c>
      <c r="AT302" s="450">
        <f>IF(IFERROR(HLOOKUP($F302,$F41:$FS41,1,FALSE),0)=0,0,1)</f>
        <v>0</v>
      </c>
      <c r="AU302" s="450">
        <f>IF(IFERROR(HLOOKUP($F302,$F42:$FS42,1,FALSE),0)=0,0,1)</f>
        <v>0</v>
      </c>
      <c r="AV302" s="450">
        <f>IF(IFERROR(HLOOKUP($F302,$F43:$FS43,1,FALSE),0)=0,0,1)</f>
        <v>0</v>
      </c>
      <c r="AW302" s="450">
        <f>IF(IFERROR(HLOOKUP($F302,$F44:$FS44,1,FALSE),0)=0,0,1)</f>
        <v>0</v>
      </c>
      <c r="AX302" s="450">
        <f>IF(IFERROR(HLOOKUP($F302,$F45:$FS45,1,FALSE),0)=0,0,1)</f>
        <v>0</v>
      </c>
      <c r="AY302" s="450">
        <f>IF(IFERROR(HLOOKUP($F302,$F46:$FS46,1,FALSE),0)=0,0,1)</f>
        <v>0</v>
      </c>
      <c r="AZ302" s="450">
        <f>IF(IFERROR(HLOOKUP($F302,$F47:$FS47,1,FALSE),0)=0,0,1)</f>
        <v>0</v>
      </c>
      <c r="BA302" s="450">
        <f>IF(IFERROR(HLOOKUP($F302,$F48:$FS48,1,FALSE),0)=0,0,1)</f>
        <v>0</v>
      </c>
      <c r="BB302" s="450">
        <f>IF(IFERROR(HLOOKUP($F302,$F49:$FS49,1,FALSE),0)=0,0,1)</f>
        <v>0</v>
      </c>
      <c r="BC302" s="450">
        <f>IF(IFERROR(HLOOKUP($F302,$F50:$FS50,1,FALSE),0)=0,0,1)</f>
        <v>0</v>
      </c>
      <c r="BD302" s="450">
        <f>IF(IFERROR(HLOOKUP($F302,$F51:$FS51,1,FALSE),0)=0,0,1)</f>
        <v>0</v>
      </c>
      <c r="BE302" s="450">
        <f>IF(IFERROR(HLOOKUP($F302,$F52:$FS52,1,FALSE),0)=0,0,1)</f>
        <v>0</v>
      </c>
      <c r="BF302" s="450">
        <f>IF(IFERROR(HLOOKUP($F302,$F53:$FS53,1,FALSE),0)=0,0,1)</f>
        <v>0</v>
      </c>
      <c r="BG302" s="450">
        <f>IF(IFERROR(HLOOKUP($F302,$F54:$FS54,1,FALSE),0)=0,0,1)</f>
        <v>0</v>
      </c>
      <c r="BH302" s="450">
        <f>IF(IFERROR(HLOOKUP($F302,$F55:$FS55,1,FALSE),0)=0,0,1)</f>
        <v>0</v>
      </c>
      <c r="BI302" s="450">
        <f>IF(IFERROR(HLOOKUP($F302,$F56:$FS56,1,FALSE),0)=0,0,1)</f>
        <v>0</v>
      </c>
      <c r="BJ302" s="450">
        <f>IF(IFERROR(HLOOKUP($F302,$F57:$FS57,1,FALSE),0)=0,0,1)</f>
        <v>0</v>
      </c>
      <c r="BK302" s="450">
        <f>IF(IFERROR(HLOOKUP($F302,$F58:$FS58,1,FALSE),0)=0,0,1)</f>
        <v>0</v>
      </c>
    </row>
    <row r="303" spans="1:63" ht="13">
      <c r="A303" s="609" t="s">
        <v>822</v>
      </c>
      <c r="B303" s="619" t="s">
        <v>706</v>
      </c>
      <c r="C303">
        <f t="shared" si="2"/>
        <v>2</v>
      </c>
      <c r="E303" s="609" t="s">
        <v>822</v>
      </c>
      <c r="F303" s="619" t="s">
        <v>706</v>
      </c>
      <c r="G303" s="450">
        <f>IF(IFERROR(HLOOKUP($F303,$F2:$FS2,1,FALSE),0)=0,0,1)</f>
        <v>0</v>
      </c>
      <c r="H303" s="450">
        <f>IF(IFERROR(HLOOKUP($F303,$F3:$FS3,1,FALSE),0)=0,0,1)</f>
        <v>1</v>
      </c>
      <c r="I303" s="450">
        <f>IF(IFERROR(HLOOKUP($F303,$F4:$FS4,1,FALSE),0)=0,0,1)</f>
        <v>1</v>
      </c>
      <c r="J303" s="450">
        <f>IF(IFERROR(HLOOKUP($F303,$F5:$FS5,1,FALSE),0)=0,0,1)</f>
        <v>0</v>
      </c>
      <c r="K303" s="450">
        <f>IF(IFERROR(HLOOKUP($F303,$F6:$FS6,1,FALSE),0)=0,0,1)</f>
        <v>0</v>
      </c>
      <c r="L303" s="450">
        <f>IF(IFERROR(HLOOKUP($F303,$F7:$FS7,1,FALSE),0)=0,0,1)</f>
        <v>0</v>
      </c>
      <c r="M303" s="450">
        <f>IF(IFERROR(HLOOKUP($F303,$F8:$FS8,1,FALSE),0)=0,0,1)</f>
        <v>0</v>
      </c>
      <c r="N303" s="450">
        <f>IF(IFERROR(HLOOKUP($F303,$F9:$FS9,1,FALSE),0)=0,0,1)</f>
        <v>0</v>
      </c>
      <c r="O303" s="450">
        <f>IF(IFERROR(HLOOKUP($F303,$F10:$FS10,1,FALSE),0)=0,0,1)</f>
        <v>0</v>
      </c>
      <c r="P303" s="450">
        <f>IF(IFERROR(HLOOKUP($F303,$F11:$FS11,1,FALSE),0)=0,0,1)</f>
        <v>0</v>
      </c>
      <c r="Q303" s="450">
        <f>IF(IFERROR(HLOOKUP($F303,$F12:$FS12,1,FALSE),0)=0,0,1)</f>
        <v>0</v>
      </c>
      <c r="R303" s="450">
        <f>IF(IFERROR(HLOOKUP($F303,$F13:$FS13,1,FALSE),0)=0,0,1)</f>
        <v>0</v>
      </c>
      <c r="S303" s="450">
        <f>IF(IFERROR(HLOOKUP($F303,$F14:$FS14,1,FALSE),0)=0,0,1)</f>
        <v>0</v>
      </c>
      <c r="T303" s="450">
        <f>IF(IFERROR(HLOOKUP($F303,$F15:$FS15,1,FALSE),0)=0,0,1)</f>
        <v>0</v>
      </c>
      <c r="U303" s="450">
        <f>IF(IFERROR(HLOOKUP($F303,$F16:$FS16,1,FALSE),0)=0,0,1)</f>
        <v>0</v>
      </c>
      <c r="V303" s="450">
        <f>IF(IFERROR(HLOOKUP($F303,$F17:$FS17,1,FALSE),0)=0,0,1)</f>
        <v>0</v>
      </c>
      <c r="W303" s="450">
        <f>IF(IFERROR(HLOOKUP($F303,$F18:$FS18,1,FALSE),0)=0,0,1)</f>
        <v>0</v>
      </c>
      <c r="X303" s="450">
        <f>IF(IFERROR(HLOOKUP($F303,$F19:$FS19,1,FALSE),0)=0,0,1)</f>
        <v>0</v>
      </c>
      <c r="Y303" s="450">
        <f>IF(IFERROR(HLOOKUP($F303,$F20:$FS20,1,FALSE),0)=0,0,1)</f>
        <v>0</v>
      </c>
      <c r="Z303" s="450">
        <f>IF(IFERROR(HLOOKUP($F303,$F21:$FS21,1,FALSE),0)=0,0,1)</f>
        <v>0</v>
      </c>
      <c r="AA303" s="450">
        <f>IF(IFERROR(HLOOKUP($F303,$F22:$FS22,1,FALSE),0)=0,0,1)</f>
        <v>0</v>
      </c>
      <c r="AB303" s="450">
        <f>IF(IFERROR(HLOOKUP($F303,$F23:$FS23,1,FALSE),0)=0,0,1)</f>
        <v>0</v>
      </c>
      <c r="AC303" s="450">
        <f>IF(IFERROR(HLOOKUP($F303,$F24:$FS24,1,FALSE),0)=0,0,1)</f>
        <v>0</v>
      </c>
      <c r="AD303" s="450">
        <f>IF(IFERROR(HLOOKUP($F303,$F25:$FS25,1,FALSE),0)=0,0,1)</f>
        <v>0</v>
      </c>
      <c r="AE303" s="450">
        <f>IF(IFERROR(HLOOKUP($F303,$F26:$FS26,1,FALSE),0)=0,0,1)</f>
        <v>0</v>
      </c>
      <c r="AF303" s="450">
        <f>IF(IFERROR(HLOOKUP($F303,$F27:$FS27,1,FALSE),0)=0,0,1)</f>
        <v>0</v>
      </c>
      <c r="AG303" s="450">
        <f>IF(IFERROR(HLOOKUP($F303,$F28:$FS28,1,FALSE),0)=0,0,1)</f>
        <v>0</v>
      </c>
      <c r="AH303" s="450">
        <f>IF(IFERROR(HLOOKUP($F303,$F29:$FS29,1,FALSE),0)=0,0,1)</f>
        <v>0</v>
      </c>
      <c r="AI303" s="450">
        <f>IF(IFERROR(HLOOKUP($F303,$F30:$FS30,1,FALSE),0)=0,0,1)</f>
        <v>0</v>
      </c>
      <c r="AJ303" s="450">
        <f>IF(IFERROR(HLOOKUP($F303,$F31:$FS31,1,FALSE),0)=0,0,1)</f>
        <v>0</v>
      </c>
      <c r="AK303" s="450">
        <f>IF(IFERROR(HLOOKUP($F303,$F32:$FS32,1,FALSE),0)=0,0,1)</f>
        <v>0</v>
      </c>
      <c r="AL303" s="450">
        <f>IF(IFERROR(HLOOKUP($F303,$F33:$FS33,1,FALSE),0)=0,0,1)</f>
        <v>0</v>
      </c>
      <c r="AM303" s="450">
        <f>IF(IFERROR(HLOOKUP($F303,$F34:$FS34,1,FALSE),0)=0,0,1)</f>
        <v>0</v>
      </c>
      <c r="AN303" s="450">
        <f>IF(IFERROR(HLOOKUP($F303,$F35:$FS35,1,FALSE),0)=0,0,1)</f>
        <v>0</v>
      </c>
      <c r="AO303" s="450">
        <f>IF(IFERROR(HLOOKUP($F303,$F36:$FS36,1,FALSE),0)=0,0,1)</f>
        <v>0</v>
      </c>
      <c r="AP303" s="450">
        <f>IF(IFERROR(HLOOKUP($F303,$F37:$FS37,1,FALSE),0)=0,0,1)</f>
        <v>0</v>
      </c>
      <c r="AQ303" s="450">
        <f>IF(IFERROR(HLOOKUP($F303,$F38:$FS38,1,FALSE),0)=0,0,1)</f>
        <v>0</v>
      </c>
      <c r="AR303" s="450">
        <f>IF(IFERROR(HLOOKUP($F303,$F39:$FS39,1,FALSE),0)=0,0,1)</f>
        <v>0</v>
      </c>
      <c r="AS303" s="450">
        <f>IF(IFERROR(HLOOKUP($F303,$F40:$FS40,1,FALSE),0)=0,0,1)</f>
        <v>0</v>
      </c>
      <c r="AT303" s="450">
        <f>IF(IFERROR(HLOOKUP($F303,$F41:$FS41,1,FALSE),0)=0,0,1)</f>
        <v>0</v>
      </c>
      <c r="AU303" s="450">
        <f>IF(IFERROR(HLOOKUP($F303,$F42:$FS42,1,FALSE),0)=0,0,1)</f>
        <v>0</v>
      </c>
      <c r="AV303" s="450">
        <f>IF(IFERROR(HLOOKUP($F303,$F43:$FS43,1,FALSE),0)=0,0,1)</f>
        <v>0</v>
      </c>
      <c r="AW303" s="450">
        <f>IF(IFERROR(HLOOKUP($F303,$F44:$FS44,1,FALSE),0)=0,0,1)</f>
        <v>0</v>
      </c>
      <c r="AX303" s="450">
        <f>IF(IFERROR(HLOOKUP($F303,$F45:$FS45,1,FALSE),0)=0,0,1)</f>
        <v>0</v>
      </c>
      <c r="AY303" s="450">
        <f>IF(IFERROR(HLOOKUP($F303,$F46:$FS46,1,FALSE),0)=0,0,1)</f>
        <v>0</v>
      </c>
      <c r="AZ303" s="450">
        <f>IF(IFERROR(HLOOKUP($F303,$F47:$FS47,1,FALSE),0)=0,0,1)</f>
        <v>0</v>
      </c>
      <c r="BA303" s="450">
        <f>IF(IFERROR(HLOOKUP($F303,$F48:$FS48,1,FALSE),0)=0,0,1)</f>
        <v>0</v>
      </c>
      <c r="BB303" s="450">
        <f>IF(IFERROR(HLOOKUP($F303,$F49:$FS49,1,FALSE),0)=0,0,1)</f>
        <v>0</v>
      </c>
      <c r="BC303" s="450">
        <f>IF(IFERROR(HLOOKUP($F303,$F50:$FS50,1,FALSE),0)=0,0,1)</f>
        <v>0</v>
      </c>
      <c r="BD303" s="450">
        <f>IF(IFERROR(HLOOKUP($F303,$F51:$FS51,1,FALSE),0)=0,0,1)</f>
        <v>0</v>
      </c>
      <c r="BE303" s="450">
        <f>IF(IFERROR(HLOOKUP($F303,$F52:$FS52,1,FALSE),0)=0,0,1)</f>
        <v>0</v>
      </c>
      <c r="BF303" s="450">
        <f>IF(IFERROR(HLOOKUP($F303,$F53:$FS53,1,FALSE),0)=0,0,1)</f>
        <v>0</v>
      </c>
      <c r="BG303" s="450">
        <f>IF(IFERROR(HLOOKUP($F303,$F54:$FS54,1,FALSE),0)=0,0,1)</f>
        <v>0</v>
      </c>
      <c r="BH303" s="450">
        <f>IF(IFERROR(HLOOKUP($F303,$F55:$FS55,1,FALSE),0)=0,0,1)</f>
        <v>0</v>
      </c>
      <c r="BI303" s="450">
        <f>IF(IFERROR(HLOOKUP($F303,$F56:$FS56,1,FALSE),0)=0,0,1)</f>
        <v>0</v>
      </c>
      <c r="BJ303" s="450">
        <f>IF(IFERROR(HLOOKUP($F303,$F57:$FS57,1,FALSE),0)=0,0,1)</f>
        <v>0</v>
      </c>
      <c r="BK303" s="450">
        <f>IF(IFERROR(HLOOKUP($F303,$F58:$FS58,1,FALSE),0)=0,0,1)</f>
        <v>0</v>
      </c>
    </row>
    <row r="304" spans="1:63" ht="13">
      <c r="A304" s="609" t="s">
        <v>822</v>
      </c>
      <c r="B304" s="619" t="s">
        <v>707</v>
      </c>
      <c r="C304">
        <f t="shared" si="2"/>
        <v>2</v>
      </c>
      <c r="E304" s="609" t="s">
        <v>822</v>
      </c>
      <c r="F304" s="619" t="s">
        <v>707</v>
      </c>
      <c r="G304" s="450">
        <f>IF(IFERROR(HLOOKUP($F304,$F2:$FS2,1,FALSE),0)=0,0,1)</f>
        <v>0</v>
      </c>
      <c r="H304" s="450">
        <f>IF(IFERROR(HLOOKUP($F304,$F3:$FS3,1,FALSE),0)=0,0,1)</f>
        <v>1</v>
      </c>
      <c r="I304" s="450">
        <f>IF(IFERROR(HLOOKUP($F304,$F4:$FS4,1,FALSE),0)=0,0,1)</f>
        <v>1</v>
      </c>
      <c r="J304" s="450">
        <f>IF(IFERROR(HLOOKUP($F304,$F5:$FS5,1,FALSE),0)=0,0,1)</f>
        <v>0</v>
      </c>
      <c r="K304" s="450">
        <f>IF(IFERROR(HLOOKUP($F304,$F6:$FS6,1,FALSE),0)=0,0,1)</f>
        <v>0</v>
      </c>
      <c r="L304" s="450">
        <f>IF(IFERROR(HLOOKUP($F304,$F7:$FS7,1,FALSE),0)=0,0,1)</f>
        <v>0</v>
      </c>
      <c r="M304" s="450">
        <f>IF(IFERROR(HLOOKUP($F304,$F8:$FS8,1,FALSE),0)=0,0,1)</f>
        <v>0</v>
      </c>
      <c r="N304" s="450">
        <f>IF(IFERROR(HLOOKUP($F304,$F9:$FS9,1,FALSE),0)=0,0,1)</f>
        <v>0</v>
      </c>
      <c r="O304" s="450">
        <f>IF(IFERROR(HLOOKUP($F304,$F10:$FS10,1,FALSE),0)=0,0,1)</f>
        <v>0</v>
      </c>
      <c r="P304" s="450">
        <f>IF(IFERROR(HLOOKUP($F304,$F11:$FS11,1,FALSE),0)=0,0,1)</f>
        <v>0</v>
      </c>
      <c r="Q304" s="450">
        <f>IF(IFERROR(HLOOKUP($F304,$F12:$FS12,1,FALSE),0)=0,0,1)</f>
        <v>0</v>
      </c>
      <c r="R304" s="450">
        <f>IF(IFERROR(HLOOKUP($F304,$F13:$FS13,1,FALSE),0)=0,0,1)</f>
        <v>0</v>
      </c>
      <c r="S304" s="450">
        <f>IF(IFERROR(HLOOKUP($F304,$F14:$FS14,1,FALSE),0)=0,0,1)</f>
        <v>0</v>
      </c>
      <c r="T304" s="450">
        <f>IF(IFERROR(HLOOKUP($F304,$F15:$FS15,1,FALSE),0)=0,0,1)</f>
        <v>0</v>
      </c>
      <c r="U304" s="450">
        <f>IF(IFERROR(HLOOKUP($F304,$F16:$FS16,1,FALSE),0)=0,0,1)</f>
        <v>0</v>
      </c>
      <c r="V304" s="450">
        <f>IF(IFERROR(HLOOKUP($F304,$F17:$FS17,1,FALSE),0)=0,0,1)</f>
        <v>0</v>
      </c>
      <c r="W304" s="450">
        <f>IF(IFERROR(HLOOKUP($F304,$F18:$FS18,1,FALSE),0)=0,0,1)</f>
        <v>0</v>
      </c>
      <c r="X304" s="450">
        <f>IF(IFERROR(HLOOKUP($F304,$F19:$FS19,1,FALSE),0)=0,0,1)</f>
        <v>0</v>
      </c>
      <c r="Y304" s="450">
        <f>IF(IFERROR(HLOOKUP($F304,$F20:$FS20,1,FALSE),0)=0,0,1)</f>
        <v>0</v>
      </c>
      <c r="Z304" s="450">
        <f>IF(IFERROR(HLOOKUP($F304,$F21:$FS21,1,FALSE),0)=0,0,1)</f>
        <v>0</v>
      </c>
      <c r="AA304" s="450">
        <f>IF(IFERROR(HLOOKUP($F304,$F22:$FS22,1,FALSE),0)=0,0,1)</f>
        <v>0</v>
      </c>
      <c r="AB304" s="450">
        <f>IF(IFERROR(HLOOKUP($F304,$F23:$FS23,1,FALSE),0)=0,0,1)</f>
        <v>0</v>
      </c>
      <c r="AC304" s="450">
        <f>IF(IFERROR(HLOOKUP($F304,$F24:$FS24,1,FALSE),0)=0,0,1)</f>
        <v>0</v>
      </c>
      <c r="AD304" s="450">
        <f>IF(IFERROR(HLOOKUP($F304,$F25:$FS25,1,FALSE),0)=0,0,1)</f>
        <v>0</v>
      </c>
      <c r="AE304" s="450">
        <f>IF(IFERROR(HLOOKUP($F304,$F26:$FS26,1,FALSE),0)=0,0,1)</f>
        <v>0</v>
      </c>
      <c r="AF304" s="450">
        <f>IF(IFERROR(HLOOKUP($F304,$F27:$FS27,1,FALSE),0)=0,0,1)</f>
        <v>0</v>
      </c>
      <c r="AG304" s="450">
        <f>IF(IFERROR(HLOOKUP($F304,$F28:$FS28,1,FALSE),0)=0,0,1)</f>
        <v>0</v>
      </c>
      <c r="AH304" s="450">
        <f>IF(IFERROR(HLOOKUP($F304,$F29:$FS29,1,FALSE),0)=0,0,1)</f>
        <v>0</v>
      </c>
      <c r="AI304" s="450">
        <f>IF(IFERROR(HLOOKUP($F304,$F30:$FS30,1,FALSE),0)=0,0,1)</f>
        <v>0</v>
      </c>
      <c r="AJ304" s="450">
        <f>IF(IFERROR(HLOOKUP($F304,$F31:$FS31,1,FALSE),0)=0,0,1)</f>
        <v>0</v>
      </c>
      <c r="AK304" s="450">
        <f>IF(IFERROR(HLOOKUP($F304,$F32:$FS32,1,FALSE),0)=0,0,1)</f>
        <v>0</v>
      </c>
      <c r="AL304" s="450">
        <f>IF(IFERROR(HLOOKUP($F304,$F33:$FS33,1,FALSE),0)=0,0,1)</f>
        <v>0</v>
      </c>
      <c r="AM304" s="450">
        <f>IF(IFERROR(HLOOKUP($F304,$F34:$FS34,1,FALSE),0)=0,0,1)</f>
        <v>0</v>
      </c>
      <c r="AN304" s="450">
        <f>IF(IFERROR(HLOOKUP($F304,$F35:$FS35,1,FALSE),0)=0,0,1)</f>
        <v>0</v>
      </c>
      <c r="AO304" s="450">
        <f>IF(IFERROR(HLOOKUP($F304,$F36:$FS36,1,FALSE),0)=0,0,1)</f>
        <v>0</v>
      </c>
      <c r="AP304" s="450">
        <f>IF(IFERROR(HLOOKUP($F304,$F37:$FS37,1,FALSE),0)=0,0,1)</f>
        <v>0</v>
      </c>
      <c r="AQ304" s="450">
        <f>IF(IFERROR(HLOOKUP($F304,$F38:$FS38,1,FALSE),0)=0,0,1)</f>
        <v>0</v>
      </c>
      <c r="AR304" s="450">
        <f>IF(IFERROR(HLOOKUP($F304,$F39:$FS39,1,FALSE),0)=0,0,1)</f>
        <v>0</v>
      </c>
      <c r="AS304" s="450">
        <f>IF(IFERROR(HLOOKUP($F304,$F40:$FS40,1,FALSE),0)=0,0,1)</f>
        <v>0</v>
      </c>
      <c r="AT304" s="450">
        <f>IF(IFERROR(HLOOKUP($F304,$F41:$FS41,1,FALSE),0)=0,0,1)</f>
        <v>0</v>
      </c>
      <c r="AU304" s="450">
        <f>IF(IFERROR(HLOOKUP($F304,$F42:$FS42,1,FALSE),0)=0,0,1)</f>
        <v>0</v>
      </c>
      <c r="AV304" s="450">
        <f>IF(IFERROR(HLOOKUP($F304,$F43:$FS43,1,FALSE),0)=0,0,1)</f>
        <v>0</v>
      </c>
      <c r="AW304" s="450">
        <f>IF(IFERROR(HLOOKUP($F304,$F44:$FS44,1,FALSE),0)=0,0,1)</f>
        <v>0</v>
      </c>
      <c r="AX304" s="450">
        <f>IF(IFERROR(HLOOKUP($F304,$F45:$FS45,1,FALSE),0)=0,0,1)</f>
        <v>0</v>
      </c>
      <c r="AY304" s="450">
        <f>IF(IFERROR(HLOOKUP($F304,$F46:$FS46,1,FALSE),0)=0,0,1)</f>
        <v>0</v>
      </c>
      <c r="AZ304" s="450">
        <f>IF(IFERROR(HLOOKUP($F304,$F47:$FS47,1,FALSE),0)=0,0,1)</f>
        <v>0</v>
      </c>
      <c r="BA304" s="450">
        <f>IF(IFERROR(HLOOKUP($F304,$F48:$FS48,1,FALSE),0)=0,0,1)</f>
        <v>0</v>
      </c>
      <c r="BB304" s="450">
        <f>IF(IFERROR(HLOOKUP($F304,$F49:$FS49,1,FALSE),0)=0,0,1)</f>
        <v>0</v>
      </c>
      <c r="BC304" s="450">
        <f>IF(IFERROR(HLOOKUP($F304,$F50:$FS50,1,FALSE),0)=0,0,1)</f>
        <v>0</v>
      </c>
      <c r="BD304" s="450">
        <f>IF(IFERROR(HLOOKUP($F304,$F51:$FS51,1,FALSE),0)=0,0,1)</f>
        <v>0</v>
      </c>
      <c r="BE304" s="450">
        <f>IF(IFERROR(HLOOKUP($F304,$F52:$FS52,1,FALSE),0)=0,0,1)</f>
        <v>0</v>
      </c>
      <c r="BF304" s="450">
        <f>IF(IFERROR(HLOOKUP($F304,$F53:$FS53,1,FALSE),0)=0,0,1)</f>
        <v>0</v>
      </c>
      <c r="BG304" s="450">
        <f>IF(IFERROR(HLOOKUP($F304,$F54:$FS54,1,FALSE),0)=0,0,1)</f>
        <v>0</v>
      </c>
      <c r="BH304" s="450">
        <f>IF(IFERROR(HLOOKUP($F304,$F55:$FS55,1,FALSE),0)=0,0,1)</f>
        <v>0</v>
      </c>
      <c r="BI304" s="450">
        <f>IF(IFERROR(HLOOKUP($F304,$F56:$FS56,1,FALSE),0)=0,0,1)</f>
        <v>0</v>
      </c>
      <c r="BJ304" s="450">
        <f>IF(IFERROR(HLOOKUP($F304,$F57:$FS57,1,FALSE),0)=0,0,1)</f>
        <v>1</v>
      </c>
      <c r="BK304" s="450">
        <f>IF(IFERROR(HLOOKUP($F304,$F58:$FS58,1,FALSE),0)=0,0,1)</f>
        <v>1</v>
      </c>
    </row>
    <row r="305" spans="1:63" ht="13">
      <c r="A305" s="609" t="s">
        <v>822</v>
      </c>
      <c r="B305" s="619" t="s">
        <v>708</v>
      </c>
      <c r="C305">
        <f t="shared" si="2"/>
        <v>2</v>
      </c>
      <c r="E305" s="609" t="s">
        <v>822</v>
      </c>
      <c r="F305" s="619" t="s">
        <v>708</v>
      </c>
      <c r="G305" s="450">
        <f>IF(IFERROR(HLOOKUP($F305,$F2:$FS2,1,FALSE),0)=0,0,1)</f>
        <v>0</v>
      </c>
      <c r="H305" s="450">
        <f>IF(IFERROR(HLOOKUP($F305,$F3:$FS3,1,FALSE),0)=0,0,1)</f>
        <v>1</v>
      </c>
      <c r="I305" s="450">
        <f>IF(IFERROR(HLOOKUP($F305,$F4:$FS4,1,FALSE),0)=0,0,1)</f>
        <v>1</v>
      </c>
      <c r="J305" s="450">
        <f>IF(IFERROR(HLOOKUP($F305,$F5:$FS5,1,FALSE),0)=0,0,1)</f>
        <v>0</v>
      </c>
      <c r="K305" s="450">
        <f>IF(IFERROR(HLOOKUP($F305,$F6:$FS6,1,FALSE),0)=0,0,1)</f>
        <v>0</v>
      </c>
      <c r="L305" s="450">
        <f>IF(IFERROR(HLOOKUP($F305,$F7:$FS7,1,FALSE),0)=0,0,1)</f>
        <v>0</v>
      </c>
      <c r="M305" s="450">
        <f>IF(IFERROR(HLOOKUP($F305,$F8:$FS8,1,FALSE),0)=0,0,1)</f>
        <v>0</v>
      </c>
      <c r="N305" s="450">
        <f>IF(IFERROR(HLOOKUP($F305,$F9:$FS9,1,FALSE),0)=0,0,1)</f>
        <v>0</v>
      </c>
      <c r="O305" s="450">
        <f>IF(IFERROR(HLOOKUP($F305,$F10:$FS10,1,FALSE),0)=0,0,1)</f>
        <v>0</v>
      </c>
      <c r="P305" s="450">
        <f>IF(IFERROR(HLOOKUP($F305,$F11:$FS11,1,FALSE),0)=0,0,1)</f>
        <v>0</v>
      </c>
      <c r="Q305" s="450">
        <f>IF(IFERROR(HLOOKUP($F305,$F12:$FS12,1,FALSE),0)=0,0,1)</f>
        <v>0</v>
      </c>
      <c r="R305" s="450">
        <f>IF(IFERROR(HLOOKUP($F305,$F13:$FS13,1,FALSE),0)=0,0,1)</f>
        <v>0</v>
      </c>
      <c r="S305" s="450">
        <f>IF(IFERROR(HLOOKUP($F305,$F14:$FS14,1,FALSE),0)=0,0,1)</f>
        <v>0</v>
      </c>
      <c r="T305" s="450">
        <f>IF(IFERROR(HLOOKUP($F305,$F15:$FS15,1,FALSE),0)=0,0,1)</f>
        <v>0</v>
      </c>
      <c r="U305" s="450">
        <f>IF(IFERROR(HLOOKUP($F305,$F16:$FS16,1,FALSE),0)=0,0,1)</f>
        <v>0</v>
      </c>
      <c r="V305" s="450">
        <f>IF(IFERROR(HLOOKUP($F305,$F17:$FS17,1,FALSE),0)=0,0,1)</f>
        <v>0</v>
      </c>
      <c r="W305" s="450">
        <f>IF(IFERROR(HLOOKUP($F305,$F18:$FS18,1,FALSE),0)=0,0,1)</f>
        <v>0</v>
      </c>
      <c r="X305" s="450">
        <f>IF(IFERROR(HLOOKUP($F305,$F19:$FS19,1,FALSE),0)=0,0,1)</f>
        <v>0</v>
      </c>
      <c r="Y305" s="450">
        <f>IF(IFERROR(HLOOKUP($F305,$F20:$FS20,1,FALSE),0)=0,0,1)</f>
        <v>0</v>
      </c>
      <c r="Z305" s="450">
        <f>IF(IFERROR(HLOOKUP($F305,$F21:$FS21,1,FALSE),0)=0,0,1)</f>
        <v>0</v>
      </c>
      <c r="AA305" s="450">
        <f>IF(IFERROR(HLOOKUP($F305,$F22:$FS22,1,FALSE),0)=0,0,1)</f>
        <v>0</v>
      </c>
      <c r="AB305" s="450">
        <f>IF(IFERROR(HLOOKUP($F305,$F23:$FS23,1,FALSE),0)=0,0,1)</f>
        <v>0</v>
      </c>
      <c r="AC305" s="450">
        <f>IF(IFERROR(HLOOKUP($F305,$F24:$FS24,1,FALSE),0)=0,0,1)</f>
        <v>0</v>
      </c>
      <c r="AD305" s="450">
        <f>IF(IFERROR(HLOOKUP($F305,$F25:$FS25,1,FALSE),0)=0,0,1)</f>
        <v>0</v>
      </c>
      <c r="AE305" s="450">
        <f>IF(IFERROR(HLOOKUP($F305,$F26:$FS26,1,FALSE),0)=0,0,1)</f>
        <v>0</v>
      </c>
      <c r="AF305" s="450">
        <f>IF(IFERROR(HLOOKUP($F305,$F27:$FS27,1,FALSE),0)=0,0,1)</f>
        <v>0</v>
      </c>
      <c r="AG305" s="450">
        <f>IF(IFERROR(HLOOKUP($F305,$F28:$FS28,1,FALSE),0)=0,0,1)</f>
        <v>0</v>
      </c>
      <c r="AH305" s="450">
        <f>IF(IFERROR(HLOOKUP($F305,$F29:$FS29,1,FALSE),0)=0,0,1)</f>
        <v>0</v>
      </c>
      <c r="AI305" s="450">
        <f>IF(IFERROR(HLOOKUP($F305,$F30:$FS30,1,FALSE),0)=0,0,1)</f>
        <v>0</v>
      </c>
      <c r="AJ305" s="450">
        <f>IF(IFERROR(HLOOKUP($F305,$F31:$FS31,1,FALSE),0)=0,0,1)</f>
        <v>0</v>
      </c>
      <c r="AK305" s="450">
        <f>IF(IFERROR(HLOOKUP($F305,$F32:$FS32,1,FALSE),0)=0,0,1)</f>
        <v>0</v>
      </c>
      <c r="AL305" s="450">
        <f>IF(IFERROR(HLOOKUP($F305,$F33:$FS33,1,FALSE),0)=0,0,1)</f>
        <v>0</v>
      </c>
      <c r="AM305" s="450">
        <f>IF(IFERROR(HLOOKUP($F305,$F34:$FS34,1,FALSE),0)=0,0,1)</f>
        <v>0</v>
      </c>
      <c r="AN305" s="450">
        <f>IF(IFERROR(HLOOKUP($F305,$F35:$FS35,1,FALSE),0)=0,0,1)</f>
        <v>0</v>
      </c>
      <c r="AO305" s="450">
        <f>IF(IFERROR(HLOOKUP($F305,$F36:$FS36,1,FALSE),0)=0,0,1)</f>
        <v>0</v>
      </c>
      <c r="AP305" s="450">
        <f>IF(IFERROR(HLOOKUP($F305,$F37:$FS37,1,FALSE),0)=0,0,1)</f>
        <v>0</v>
      </c>
      <c r="AQ305" s="450">
        <f>IF(IFERROR(HLOOKUP($F305,$F38:$FS38,1,FALSE),0)=0,0,1)</f>
        <v>0</v>
      </c>
      <c r="AR305" s="450">
        <f>IF(IFERROR(HLOOKUP($F305,$F39:$FS39,1,FALSE),0)=0,0,1)</f>
        <v>0</v>
      </c>
      <c r="AS305" s="450">
        <f>IF(IFERROR(HLOOKUP($F305,$F40:$FS40,1,FALSE),0)=0,0,1)</f>
        <v>0</v>
      </c>
      <c r="AT305" s="450">
        <f>IF(IFERROR(HLOOKUP($F305,$F41:$FS41,1,FALSE),0)=0,0,1)</f>
        <v>0</v>
      </c>
      <c r="AU305" s="450">
        <f>IF(IFERROR(HLOOKUP($F305,$F42:$FS42,1,FALSE),0)=0,0,1)</f>
        <v>0</v>
      </c>
      <c r="AV305" s="450">
        <f>IF(IFERROR(HLOOKUP($F305,$F43:$FS43,1,FALSE),0)=0,0,1)</f>
        <v>0</v>
      </c>
      <c r="AW305" s="450">
        <f>IF(IFERROR(HLOOKUP($F305,$F44:$FS44,1,FALSE),0)=0,0,1)</f>
        <v>0</v>
      </c>
      <c r="AX305" s="450">
        <f>IF(IFERROR(HLOOKUP($F305,$F45:$FS45,1,FALSE),0)=0,0,1)</f>
        <v>0</v>
      </c>
      <c r="AY305" s="450">
        <f>IF(IFERROR(HLOOKUP($F305,$F46:$FS46,1,FALSE),0)=0,0,1)</f>
        <v>0</v>
      </c>
      <c r="AZ305" s="450">
        <f>IF(IFERROR(HLOOKUP($F305,$F47:$FS47,1,FALSE),0)=0,0,1)</f>
        <v>0</v>
      </c>
      <c r="BA305" s="450">
        <f>IF(IFERROR(HLOOKUP($F305,$F48:$FS48,1,FALSE),0)=0,0,1)</f>
        <v>0</v>
      </c>
      <c r="BB305" s="450">
        <f>IF(IFERROR(HLOOKUP($F305,$F49:$FS49,1,FALSE),0)=0,0,1)</f>
        <v>0</v>
      </c>
      <c r="BC305" s="450">
        <f>IF(IFERROR(HLOOKUP($F305,$F50:$FS50,1,FALSE),0)=0,0,1)</f>
        <v>0</v>
      </c>
      <c r="BD305" s="450">
        <f>IF(IFERROR(HLOOKUP($F305,$F51:$FS51,1,FALSE),0)=0,0,1)</f>
        <v>0</v>
      </c>
      <c r="BE305" s="450">
        <f>IF(IFERROR(HLOOKUP($F305,$F52:$FS52,1,FALSE),0)=0,0,1)</f>
        <v>0</v>
      </c>
      <c r="BF305" s="450">
        <f>IF(IFERROR(HLOOKUP($F305,$F53:$FS53,1,FALSE),0)=0,0,1)</f>
        <v>0</v>
      </c>
      <c r="BG305" s="450">
        <f>IF(IFERROR(HLOOKUP($F305,$F54:$FS54,1,FALSE),0)=0,0,1)</f>
        <v>0</v>
      </c>
      <c r="BH305" s="450">
        <f>IF(IFERROR(HLOOKUP($F305,$F55:$FS55,1,FALSE),0)=0,0,1)</f>
        <v>0</v>
      </c>
      <c r="BI305" s="450">
        <f>IF(IFERROR(HLOOKUP($F305,$F56:$FS56,1,FALSE),0)=0,0,1)</f>
        <v>0</v>
      </c>
      <c r="BJ305" s="450">
        <f>IF(IFERROR(HLOOKUP($F305,$F57:$FS57,1,FALSE),0)=0,0,1)</f>
        <v>0</v>
      </c>
      <c r="BK305" s="450">
        <f>IF(IFERROR(HLOOKUP($F305,$F58:$FS58,1,FALSE),0)=0,0,1)</f>
        <v>0</v>
      </c>
    </row>
    <row r="306" spans="1:63" ht="13">
      <c r="A306" s="609" t="s">
        <v>822</v>
      </c>
      <c r="B306" s="619" t="s">
        <v>700</v>
      </c>
      <c r="C306">
        <f t="shared" si="2"/>
        <v>2</v>
      </c>
      <c r="E306" s="609" t="s">
        <v>822</v>
      </c>
      <c r="F306" s="619" t="s">
        <v>700</v>
      </c>
      <c r="G306" s="450">
        <f>IF(IFERROR(HLOOKUP($F306,$F2:$FS2,1,FALSE),0)=0,0,1)</f>
        <v>0</v>
      </c>
      <c r="H306" s="450">
        <f>IF(IFERROR(HLOOKUP($F306,$F3:$FS3,1,FALSE),0)=0,0,1)</f>
        <v>1</v>
      </c>
      <c r="I306" s="450">
        <f>IF(IFERROR(HLOOKUP($F306,$F4:$FS4,1,FALSE),0)=0,0,1)</f>
        <v>1</v>
      </c>
      <c r="J306" s="450">
        <f>IF(IFERROR(HLOOKUP($F306,$F5:$FS5,1,FALSE),0)=0,0,1)</f>
        <v>0</v>
      </c>
      <c r="K306" s="450">
        <f>IF(IFERROR(HLOOKUP($F306,$F6:$FS6,1,FALSE),0)=0,0,1)</f>
        <v>0</v>
      </c>
      <c r="L306" s="450">
        <f>IF(IFERROR(HLOOKUP($F306,$F7:$FS7,1,FALSE),0)=0,0,1)</f>
        <v>0</v>
      </c>
      <c r="M306" s="450">
        <f>IF(IFERROR(HLOOKUP($F306,$F8:$FS8,1,FALSE),0)=0,0,1)</f>
        <v>0</v>
      </c>
      <c r="N306" s="450">
        <f>IF(IFERROR(HLOOKUP($F306,$F9:$FS9,1,FALSE),0)=0,0,1)</f>
        <v>0</v>
      </c>
      <c r="O306" s="450">
        <f>IF(IFERROR(HLOOKUP($F306,$F10:$FS10,1,FALSE),0)=0,0,1)</f>
        <v>0</v>
      </c>
      <c r="P306" s="450">
        <f>IF(IFERROR(HLOOKUP($F306,$F11:$FS11,1,FALSE),0)=0,0,1)</f>
        <v>0</v>
      </c>
      <c r="Q306" s="450">
        <f>IF(IFERROR(HLOOKUP($F306,$F12:$FS12,1,FALSE),0)=0,0,1)</f>
        <v>0</v>
      </c>
      <c r="R306" s="450">
        <f>IF(IFERROR(HLOOKUP($F306,$F13:$FS13,1,FALSE),0)=0,0,1)</f>
        <v>0</v>
      </c>
      <c r="S306" s="450">
        <f>IF(IFERROR(HLOOKUP($F306,$F14:$FS14,1,FALSE),0)=0,0,1)</f>
        <v>0</v>
      </c>
      <c r="T306" s="450">
        <f>IF(IFERROR(HLOOKUP($F306,$F15:$FS15,1,FALSE),0)=0,0,1)</f>
        <v>0</v>
      </c>
      <c r="U306" s="450">
        <f>IF(IFERROR(HLOOKUP($F306,$F16:$FS16,1,FALSE),0)=0,0,1)</f>
        <v>0</v>
      </c>
      <c r="V306" s="450">
        <f>IF(IFERROR(HLOOKUP($F306,$F17:$FS17,1,FALSE),0)=0,0,1)</f>
        <v>0</v>
      </c>
      <c r="W306" s="450">
        <f>IF(IFERROR(HLOOKUP($F306,$F18:$FS18,1,FALSE),0)=0,0,1)</f>
        <v>0</v>
      </c>
      <c r="X306" s="450">
        <f>IF(IFERROR(HLOOKUP($F306,$F19:$FS19,1,FALSE),0)=0,0,1)</f>
        <v>0</v>
      </c>
      <c r="Y306" s="450">
        <f>IF(IFERROR(HLOOKUP($F306,$F20:$FS20,1,FALSE),0)=0,0,1)</f>
        <v>0</v>
      </c>
      <c r="Z306" s="450">
        <f>IF(IFERROR(HLOOKUP($F306,$F21:$FS21,1,FALSE),0)=0,0,1)</f>
        <v>0</v>
      </c>
      <c r="AA306" s="450">
        <f>IF(IFERROR(HLOOKUP($F306,$F22:$FS22,1,FALSE),0)=0,0,1)</f>
        <v>0</v>
      </c>
      <c r="AB306" s="450">
        <f>IF(IFERROR(HLOOKUP($F306,$F23:$FS23,1,FALSE),0)=0,0,1)</f>
        <v>0</v>
      </c>
      <c r="AC306" s="450">
        <f>IF(IFERROR(HLOOKUP($F306,$F24:$FS24,1,FALSE),0)=0,0,1)</f>
        <v>0</v>
      </c>
      <c r="AD306" s="450">
        <f>IF(IFERROR(HLOOKUP($F306,$F25:$FS25,1,FALSE),0)=0,0,1)</f>
        <v>0</v>
      </c>
      <c r="AE306" s="450">
        <f>IF(IFERROR(HLOOKUP($F306,$F26:$FS26,1,FALSE),0)=0,0,1)</f>
        <v>0</v>
      </c>
      <c r="AF306" s="450">
        <f>IF(IFERROR(HLOOKUP($F306,$F27:$FS27,1,FALSE),0)=0,0,1)</f>
        <v>0</v>
      </c>
      <c r="AG306" s="450">
        <f>IF(IFERROR(HLOOKUP($F306,$F28:$FS28,1,FALSE),0)=0,0,1)</f>
        <v>0</v>
      </c>
      <c r="AH306" s="450">
        <f>IF(IFERROR(HLOOKUP($F306,$F29:$FS29,1,FALSE),0)=0,0,1)</f>
        <v>0</v>
      </c>
      <c r="AI306" s="450">
        <f>IF(IFERROR(HLOOKUP($F306,$F30:$FS30,1,FALSE),0)=0,0,1)</f>
        <v>0</v>
      </c>
      <c r="AJ306" s="450">
        <f>IF(IFERROR(HLOOKUP($F306,$F31:$FS31,1,FALSE),0)=0,0,1)</f>
        <v>0</v>
      </c>
      <c r="AK306" s="450">
        <f>IF(IFERROR(HLOOKUP($F306,$F32:$FS32,1,FALSE),0)=0,0,1)</f>
        <v>0</v>
      </c>
      <c r="AL306" s="450">
        <f>IF(IFERROR(HLOOKUP($F306,$F33:$FS33,1,FALSE),0)=0,0,1)</f>
        <v>0</v>
      </c>
      <c r="AM306" s="450">
        <f>IF(IFERROR(HLOOKUP($F306,$F34:$FS34,1,FALSE),0)=0,0,1)</f>
        <v>0</v>
      </c>
      <c r="AN306" s="450">
        <f>IF(IFERROR(HLOOKUP($F306,$F35:$FS35,1,FALSE),0)=0,0,1)</f>
        <v>0</v>
      </c>
      <c r="AO306" s="450">
        <f>IF(IFERROR(HLOOKUP($F306,$F36:$FS36,1,FALSE),0)=0,0,1)</f>
        <v>0</v>
      </c>
      <c r="AP306" s="450">
        <f>IF(IFERROR(HLOOKUP($F306,$F37:$FS37,1,FALSE),0)=0,0,1)</f>
        <v>0</v>
      </c>
      <c r="AQ306" s="450">
        <f>IF(IFERROR(HLOOKUP($F306,$F38:$FS38,1,FALSE),0)=0,0,1)</f>
        <v>0</v>
      </c>
      <c r="AR306" s="450">
        <f>IF(IFERROR(HLOOKUP($F306,$F39:$FS39,1,FALSE),0)=0,0,1)</f>
        <v>0</v>
      </c>
      <c r="AS306" s="450">
        <f>IF(IFERROR(HLOOKUP($F306,$F40:$FS40,1,FALSE),0)=0,0,1)</f>
        <v>0</v>
      </c>
      <c r="AT306" s="450">
        <f>IF(IFERROR(HLOOKUP($F306,$F41:$FS41,1,FALSE),0)=0,0,1)</f>
        <v>0</v>
      </c>
      <c r="AU306" s="450">
        <f>IF(IFERROR(HLOOKUP($F306,$F42:$FS42,1,FALSE),0)=0,0,1)</f>
        <v>0</v>
      </c>
      <c r="AV306" s="450">
        <f>IF(IFERROR(HLOOKUP($F306,$F43:$FS43,1,FALSE),0)=0,0,1)</f>
        <v>0</v>
      </c>
      <c r="AW306" s="450">
        <f>IF(IFERROR(HLOOKUP($F306,$F44:$FS44,1,FALSE),0)=0,0,1)</f>
        <v>0</v>
      </c>
      <c r="AX306" s="450">
        <f>IF(IFERROR(HLOOKUP($F306,$F45:$FS45,1,FALSE),0)=0,0,1)</f>
        <v>0</v>
      </c>
      <c r="AY306" s="450">
        <f>IF(IFERROR(HLOOKUP($F306,$F46:$FS46,1,FALSE),0)=0,0,1)</f>
        <v>0</v>
      </c>
      <c r="AZ306" s="450">
        <f>IF(IFERROR(HLOOKUP($F306,$F47:$FS47,1,FALSE),0)=0,0,1)</f>
        <v>0</v>
      </c>
      <c r="BA306" s="450">
        <f>IF(IFERROR(HLOOKUP($F306,$F48:$FS48,1,FALSE),0)=0,0,1)</f>
        <v>0</v>
      </c>
      <c r="BB306" s="450">
        <f>IF(IFERROR(HLOOKUP($F306,$F49:$FS49,1,FALSE),0)=0,0,1)</f>
        <v>0</v>
      </c>
      <c r="BC306" s="450">
        <f>IF(IFERROR(HLOOKUP($F306,$F50:$FS50,1,FALSE),0)=0,0,1)</f>
        <v>0</v>
      </c>
      <c r="BD306" s="450">
        <f>IF(IFERROR(HLOOKUP($F306,$F51:$FS51,1,FALSE),0)=0,0,1)</f>
        <v>0</v>
      </c>
      <c r="BE306" s="450">
        <f>IF(IFERROR(HLOOKUP($F306,$F52:$FS52,1,FALSE),0)=0,0,1)</f>
        <v>0</v>
      </c>
      <c r="BF306" s="450">
        <f>IF(IFERROR(HLOOKUP($F306,$F53:$FS53,1,FALSE),0)=0,0,1)</f>
        <v>0</v>
      </c>
      <c r="BG306" s="450">
        <f>IF(IFERROR(HLOOKUP($F306,$F54:$FS54,1,FALSE),0)=0,0,1)</f>
        <v>0</v>
      </c>
      <c r="BH306" s="450">
        <f>IF(IFERROR(HLOOKUP($F306,$F55:$FS55,1,FALSE),0)=0,0,1)</f>
        <v>0</v>
      </c>
      <c r="BI306" s="450">
        <f>IF(IFERROR(HLOOKUP($F306,$F56:$FS56,1,FALSE),0)=0,0,1)</f>
        <v>0</v>
      </c>
      <c r="BJ306" s="450">
        <f>IF(IFERROR(HLOOKUP($F306,$F57:$FS57,1,FALSE),0)=0,0,1)</f>
        <v>0</v>
      </c>
      <c r="BK306" s="450">
        <f>IF(IFERROR(HLOOKUP($F306,$F58:$FS58,1,FALSE),0)=0,0,1)</f>
        <v>0</v>
      </c>
    </row>
    <row r="307" spans="1:63" ht="13">
      <c r="A307" s="609" t="s">
        <v>822</v>
      </c>
      <c r="B307" s="619" t="s">
        <v>709</v>
      </c>
      <c r="C307">
        <f t="shared" si="2"/>
        <v>2</v>
      </c>
      <c r="E307" s="609" t="s">
        <v>822</v>
      </c>
      <c r="F307" s="619" t="s">
        <v>709</v>
      </c>
      <c r="G307" s="450">
        <f>IF(IFERROR(HLOOKUP($F307,$F2:$FS2,1,FALSE),0)=0,0,1)</f>
        <v>0</v>
      </c>
      <c r="H307" s="450">
        <f>IF(IFERROR(HLOOKUP($F307,$F3:$FS3,1,FALSE),0)=0,0,1)</f>
        <v>1</v>
      </c>
      <c r="I307" s="450">
        <f>IF(IFERROR(HLOOKUP($F307,$F4:$FS4,1,FALSE),0)=0,0,1)</f>
        <v>1</v>
      </c>
      <c r="J307" s="450">
        <f>IF(IFERROR(HLOOKUP($F307,$F5:$FS5,1,FALSE),0)=0,0,1)</f>
        <v>0</v>
      </c>
      <c r="K307" s="450">
        <f>IF(IFERROR(HLOOKUP($F307,$F6:$FS6,1,FALSE),0)=0,0,1)</f>
        <v>0</v>
      </c>
      <c r="L307" s="450">
        <f>IF(IFERROR(HLOOKUP($F307,$F7:$FS7,1,FALSE),0)=0,0,1)</f>
        <v>0</v>
      </c>
      <c r="M307" s="450">
        <f>IF(IFERROR(HLOOKUP($F307,$F8:$FS8,1,FALSE),0)=0,0,1)</f>
        <v>0</v>
      </c>
      <c r="N307" s="450">
        <f>IF(IFERROR(HLOOKUP($F307,$F9:$FS9,1,FALSE),0)=0,0,1)</f>
        <v>0</v>
      </c>
      <c r="O307" s="450">
        <f>IF(IFERROR(HLOOKUP($F307,$F10:$FS10,1,FALSE),0)=0,0,1)</f>
        <v>0</v>
      </c>
      <c r="P307" s="450">
        <f>IF(IFERROR(HLOOKUP($F307,$F11:$FS11,1,FALSE),0)=0,0,1)</f>
        <v>0</v>
      </c>
      <c r="Q307" s="450">
        <f>IF(IFERROR(HLOOKUP($F307,$F12:$FS12,1,FALSE),0)=0,0,1)</f>
        <v>0</v>
      </c>
      <c r="R307" s="450">
        <f>IF(IFERROR(HLOOKUP($F307,$F13:$FS13,1,FALSE),0)=0,0,1)</f>
        <v>0</v>
      </c>
      <c r="S307" s="450">
        <f>IF(IFERROR(HLOOKUP($F307,$F14:$FS14,1,FALSE),0)=0,0,1)</f>
        <v>0</v>
      </c>
      <c r="T307" s="450">
        <f>IF(IFERROR(HLOOKUP($F307,$F15:$FS15,1,FALSE),0)=0,0,1)</f>
        <v>0</v>
      </c>
      <c r="U307" s="450">
        <f>IF(IFERROR(HLOOKUP($F307,$F16:$FS16,1,FALSE),0)=0,0,1)</f>
        <v>0</v>
      </c>
      <c r="V307" s="450">
        <f>IF(IFERROR(HLOOKUP($F307,$F17:$FS17,1,FALSE),0)=0,0,1)</f>
        <v>0</v>
      </c>
      <c r="W307" s="450">
        <f>IF(IFERROR(HLOOKUP($F307,$F18:$FS18,1,FALSE),0)=0,0,1)</f>
        <v>0</v>
      </c>
      <c r="X307" s="450">
        <f>IF(IFERROR(HLOOKUP($F307,$F19:$FS19,1,FALSE),0)=0,0,1)</f>
        <v>0</v>
      </c>
      <c r="Y307" s="450">
        <f>IF(IFERROR(HLOOKUP($F307,$F20:$FS20,1,FALSE),0)=0,0,1)</f>
        <v>0</v>
      </c>
      <c r="Z307" s="450">
        <f>IF(IFERROR(HLOOKUP($F307,$F21:$FS21,1,FALSE),0)=0,0,1)</f>
        <v>0</v>
      </c>
      <c r="AA307" s="450">
        <f>IF(IFERROR(HLOOKUP($F307,$F22:$FS22,1,FALSE),0)=0,0,1)</f>
        <v>0</v>
      </c>
      <c r="AB307" s="450">
        <f>IF(IFERROR(HLOOKUP($F307,$F23:$FS23,1,FALSE),0)=0,0,1)</f>
        <v>0</v>
      </c>
      <c r="AC307" s="450">
        <f>IF(IFERROR(HLOOKUP($F307,$F24:$FS24,1,FALSE),0)=0,0,1)</f>
        <v>0</v>
      </c>
      <c r="AD307" s="450">
        <f>IF(IFERROR(HLOOKUP($F307,$F25:$FS25,1,FALSE),0)=0,0,1)</f>
        <v>0</v>
      </c>
      <c r="AE307" s="450">
        <f>IF(IFERROR(HLOOKUP($F307,$F26:$FS26,1,FALSE),0)=0,0,1)</f>
        <v>0</v>
      </c>
      <c r="AF307" s="450">
        <f>IF(IFERROR(HLOOKUP($F307,$F27:$FS27,1,FALSE),0)=0,0,1)</f>
        <v>0</v>
      </c>
      <c r="AG307" s="450">
        <f>IF(IFERROR(HLOOKUP($F307,$F28:$FS28,1,FALSE),0)=0,0,1)</f>
        <v>0</v>
      </c>
      <c r="AH307" s="450">
        <f>IF(IFERROR(HLOOKUP($F307,$F29:$FS29,1,FALSE),0)=0,0,1)</f>
        <v>0</v>
      </c>
      <c r="AI307" s="450">
        <f>IF(IFERROR(HLOOKUP($F307,$F30:$FS30,1,FALSE),0)=0,0,1)</f>
        <v>0</v>
      </c>
      <c r="AJ307" s="450">
        <f>IF(IFERROR(HLOOKUP($F307,$F31:$FS31,1,FALSE),0)=0,0,1)</f>
        <v>0</v>
      </c>
      <c r="AK307" s="450">
        <f>IF(IFERROR(HLOOKUP($F307,$F32:$FS32,1,FALSE),0)=0,0,1)</f>
        <v>0</v>
      </c>
      <c r="AL307" s="450">
        <f>IF(IFERROR(HLOOKUP($F307,$F33:$FS33,1,FALSE),0)=0,0,1)</f>
        <v>0</v>
      </c>
      <c r="AM307" s="450">
        <f>IF(IFERROR(HLOOKUP($F307,$F34:$FS34,1,FALSE),0)=0,0,1)</f>
        <v>0</v>
      </c>
      <c r="AN307" s="450">
        <f>IF(IFERROR(HLOOKUP($F307,$F35:$FS35,1,FALSE),0)=0,0,1)</f>
        <v>0</v>
      </c>
      <c r="AO307" s="450">
        <f>IF(IFERROR(HLOOKUP($F307,$F36:$FS36,1,FALSE),0)=0,0,1)</f>
        <v>0</v>
      </c>
      <c r="AP307" s="450">
        <f>IF(IFERROR(HLOOKUP($F307,$F37:$FS37,1,FALSE),0)=0,0,1)</f>
        <v>0</v>
      </c>
      <c r="AQ307" s="450">
        <f>IF(IFERROR(HLOOKUP($F307,$F38:$FS38,1,FALSE),0)=0,0,1)</f>
        <v>0</v>
      </c>
      <c r="AR307" s="450">
        <f>IF(IFERROR(HLOOKUP($F307,$F39:$FS39,1,FALSE),0)=0,0,1)</f>
        <v>0</v>
      </c>
      <c r="AS307" s="450">
        <f>IF(IFERROR(HLOOKUP($F307,$F40:$FS40,1,FALSE),0)=0,0,1)</f>
        <v>0</v>
      </c>
      <c r="AT307" s="450">
        <f>IF(IFERROR(HLOOKUP($F307,$F41:$FS41,1,FALSE),0)=0,0,1)</f>
        <v>0</v>
      </c>
      <c r="AU307" s="450">
        <f>IF(IFERROR(HLOOKUP($F307,$F42:$FS42,1,FALSE),0)=0,0,1)</f>
        <v>0</v>
      </c>
      <c r="AV307" s="450">
        <f>IF(IFERROR(HLOOKUP($F307,$F43:$FS43,1,FALSE),0)=0,0,1)</f>
        <v>0</v>
      </c>
      <c r="AW307" s="450">
        <f>IF(IFERROR(HLOOKUP($F307,$F44:$FS44,1,FALSE),0)=0,0,1)</f>
        <v>0</v>
      </c>
      <c r="AX307" s="450">
        <f>IF(IFERROR(HLOOKUP($F307,$F45:$FS45,1,FALSE),0)=0,0,1)</f>
        <v>0</v>
      </c>
      <c r="AY307" s="450">
        <f>IF(IFERROR(HLOOKUP($F307,$F46:$FS46,1,FALSE),0)=0,0,1)</f>
        <v>0</v>
      </c>
      <c r="AZ307" s="450">
        <f>IF(IFERROR(HLOOKUP($F307,$F47:$FS47,1,FALSE),0)=0,0,1)</f>
        <v>0</v>
      </c>
      <c r="BA307" s="450">
        <f>IF(IFERROR(HLOOKUP($F307,$F48:$FS48,1,FALSE),0)=0,0,1)</f>
        <v>0</v>
      </c>
      <c r="BB307" s="450">
        <f>IF(IFERROR(HLOOKUP($F307,$F49:$FS49,1,FALSE),0)=0,0,1)</f>
        <v>0</v>
      </c>
      <c r="BC307" s="450">
        <f>IF(IFERROR(HLOOKUP($F307,$F50:$FS50,1,FALSE),0)=0,0,1)</f>
        <v>0</v>
      </c>
      <c r="BD307" s="450">
        <f>IF(IFERROR(HLOOKUP($F307,$F51:$FS51,1,FALSE),0)=0,0,1)</f>
        <v>0</v>
      </c>
      <c r="BE307" s="450">
        <f>IF(IFERROR(HLOOKUP($F307,$F52:$FS52,1,FALSE),0)=0,0,1)</f>
        <v>0</v>
      </c>
      <c r="BF307" s="450">
        <f>IF(IFERROR(HLOOKUP($F307,$F53:$FS53,1,FALSE),0)=0,0,1)</f>
        <v>0</v>
      </c>
      <c r="BG307" s="450">
        <f>IF(IFERROR(HLOOKUP($F307,$F54:$FS54,1,FALSE),0)=0,0,1)</f>
        <v>0</v>
      </c>
      <c r="BH307" s="450">
        <f>IF(IFERROR(HLOOKUP($F307,$F55:$FS55,1,FALSE),0)=0,0,1)</f>
        <v>0</v>
      </c>
      <c r="BI307" s="450">
        <f>IF(IFERROR(HLOOKUP($F307,$F56:$FS56,1,FALSE),0)=0,0,1)</f>
        <v>0</v>
      </c>
      <c r="BJ307" s="450">
        <f>IF(IFERROR(HLOOKUP($F307,$F57:$FS57,1,FALSE),0)=0,0,1)</f>
        <v>0</v>
      </c>
      <c r="BK307" s="450">
        <f>IF(IFERROR(HLOOKUP($F307,$F58:$FS58,1,FALSE),0)=0,0,1)</f>
        <v>0</v>
      </c>
    </row>
    <row r="308" spans="1:63" ht="13">
      <c r="A308" s="609" t="s">
        <v>822</v>
      </c>
      <c r="B308" s="619" t="s">
        <v>710</v>
      </c>
      <c r="C308">
        <f t="shared" si="2"/>
        <v>2</v>
      </c>
      <c r="E308" s="609" t="s">
        <v>822</v>
      </c>
      <c r="F308" s="619" t="s">
        <v>710</v>
      </c>
      <c r="G308" s="450">
        <f>IF(IFERROR(HLOOKUP($F308,$F2:$FS2,1,FALSE),0)=0,0,1)</f>
        <v>0</v>
      </c>
      <c r="H308" s="450">
        <f>IF(IFERROR(HLOOKUP($F308,$F3:$FS3,1,FALSE),0)=0,0,1)</f>
        <v>1</v>
      </c>
      <c r="I308" s="450">
        <f>IF(IFERROR(HLOOKUP($F308,$F4:$FS4,1,FALSE),0)=0,0,1)</f>
        <v>1</v>
      </c>
      <c r="J308" s="450">
        <f>IF(IFERROR(HLOOKUP($F308,$F5:$FS5,1,FALSE),0)=0,0,1)</f>
        <v>0</v>
      </c>
      <c r="K308" s="450">
        <f>IF(IFERROR(HLOOKUP($F308,$F6:$FS6,1,FALSE),0)=0,0,1)</f>
        <v>0</v>
      </c>
      <c r="L308" s="450">
        <f>IF(IFERROR(HLOOKUP($F308,$F7:$FS7,1,FALSE),0)=0,0,1)</f>
        <v>0</v>
      </c>
      <c r="M308" s="450">
        <f>IF(IFERROR(HLOOKUP($F308,$F8:$FS8,1,FALSE),0)=0,0,1)</f>
        <v>0</v>
      </c>
      <c r="N308" s="450">
        <f>IF(IFERROR(HLOOKUP($F308,$F9:$FS9,1,FALSE),0)=0,0,1)</f>
        <v>0</v>
      </c>
      <c r="O308" s="450">
        <f>IF(IFERROR(HLOOKUP($F308,$F10:$FS10,1,FALSE),0)=0,0,1)</f>
        <v>0</v>
      </c>
      <c r="P308" s="450">
        <f>IF(IFERROR(HLOOKUP($F308,$F11:$FS11,1,FALSE),0)=0,0,1)</f>
        <v>0</v>
      </c>
      <c r="Q308" s="450">
        <f>IF(IFERROR(HLOOKUP($F308,$F12:$FS12,1,FALSE),0)=0,0,1)</f>
        <v>0</v>
      </c>
      <c r="R308" s="450">
        <f>IF(IFERROR(HLOOKUP($F308,$F13:$FS13,1,FALSE),0)=0,0,1)</f>
        <v>0</v>
      </c>
      <c r="S308" s="450">
        <f>IF(IFERROR(HLOOKUP($F308,$F14:$FS14,1,FALSE),0)=0,0,1)</f>
        <v>0</v>
      </c>
      <c r="T308" s="450">
        <f>IF(IFERROR(HLOOKUP($F308,$F15:$FS15,1,FALSE),0)=0,0,1)</f>
        <v>0</v>
      </c>
      <c r="U308" s="450">
        <f>IF(IFERROR(HLOOKUP($F308,$F16:$FS16,1,FALSE),0)=0,0,1)</f>
        <v>0</v>
      </c>
      <c r="V308" s="450">
        <f>IF(IFERROR(HLOOKUP($F308,$F17:$FS17,1,FALSE),0)=0,0,1)</f>
        <v>0</v>
      </c>
      <c r="W308" s="450">
        <f>IF(IFERROR(HLOOKUP($F308,$F18:$FS18,1,FALSE),0)=0,0,1)</f>
        <v>0</v>
      </c>
      <c r="X308" s="450">
        <f>IF(IFERROR(HLOOKUP($F308,$F19:$FS19,1,FALSE),0)=0,0,1)</f>
        <v>0</v>
      </c>
      <c r="Y308" s="450">
        <f>IF(IFERROR(HLOOKUP($F308,$F20:$FS20,1,FALSE),0)=0,0,1)</f>
        <v>0</v>
      </c>
      <c r="Z308" s="450">
        <f>IF(IFERROR(HLOOKUP($F308,$F21:$FS21,1,FALSE),0)=0,0,1)</f>
        <v>0</v>
      </c>
      <c r="AA308" s="450">
        <f>IF(IFERROR(HLOOKUP($F308,$F22:$FS22,1,FALSE),0)=0,0,1)</f>
        <v>0</v>
      </c>
      <c r="AB308" s="450">
        <f>IF(IFERROR(HLOOKUP($F308,$F23:$FS23,1,FALSE),0)=0,0,1)</f>
        <v>0</v>
      </c>
      <c r="AC308" s="450">
        <f>IF(IFERROR(HLOOKUP($F308,$F24:$FS24,1,FALSE),0)=0,0,1)</f>
        <v>0</v>
      </c>
      <c r="AD308" s="450">
        <f>IF(IFERROR(HLOOKUP($F308,$F25:$FS25,1,FALSE),0)=0,0,1)</f>
        <v>0</v>
      </c>
      <c r="AE308" s="450">
        <f>IF(IFERROR(HLOOKUP($F308,$F26:$FS26,1,FALSE),0)=0,0,1)</f>
        <v>0</v>
      </c>
      <c r="AF308" s="450">
        <f>IF(IFERROR(HLOOKUP($F308,$F27:$FS27,1,FALSE),0)=0,0,1)</f>
        <v>0</v>
      </c>
      <c r="AG308" s="450">
        <f>IF(IFERROR(HLOOKUP($F308,$F28:$FS28,1,FALSE),0)=0,0,1)</f>
        <v>0</v>
      </c>
      <c r="AH308" s="450">
        <f>IF(IFERROR(HLOOKUP($F308,$F29:$FS29,1,FALSE),0)=0,0,1)</f>
        <v>0</v>
      </c>
      <c r="AI308" s="450">
        <f>IF(IFERROR(HLOOKUP($F308,$F30:$FS30,1,FALSE),0)=0,0,1)</f>
        <v>0</v>
      </c>
      <c r="AJ308" s="450">
        <f>IF(IFERROR(HLOOKUP($F308,$F31:$FS31,1,FALSE),0)=0,0,1)</f>
        <v>0</v>
      </c>
      <c r="AK308" s="450">
        <f>IF(IFERROR(HLOOKUP($F308,$F32:$FS32,1,FALSE),0)=0,0,1)</f>
        <v>0</v>
      </c>
      <c r="AL308" s="450">
        <f>IF(IFERROR(HLOOKUP($F308,$F33:$FS33,1,FALSE),0)=0,0,1)</f>
        <v>0</v>
      </c>
      <c r="AM308" s="450">
        <f>IF(IFERROR(HLOOKUP($F308,$F34:$FS34,1,FALSE),0)=0,0,1)</f>
        <v>0</v>
      </c>
      <c r="AN308" s="450">
        <f>IF(IFERROR(HLOOKUP($F308,$F35:$FS35,1,FALSE),0)=0,0,1)</f>
        <v>0</v>
      </c>
      <c r="AO308" s="450">
        <f>IF(IFERROR(HLOOKUP($F308,$F36:$FS36,1,FALSE),0)=0,0,1)</f>
        <v>0</v>
      </c>
      <c r="AP308" s="450">
        <f>IF(IFERROR(HLOOKUP($F308,$F37:$FS37,1,FALSE),0)=0,0,1)</f>
        <v>0</v>
      </c>
      <c r="AQ308" s="450">
        <f>IF(IFERROR(HLOOKUP($F308,$F38:$FS38,1,FALSE),0)=0,0,1)</f>
        <v>0</v>
      </c>
      <c r="AR308" s="450">
        <f>IF(IFERROR(HLOOKUP($F308,$F39:$FS39,1,FALSE),0)=0,0,1)</f>
        <v>0</v>
      </c>
      <c r="AS308" s="450">
        <f>IF(IFERROR(HLOOKUP($F308,$F40:$FS40,1,FALSE),0)=0,0,1)</f>
        <v>0</v>
      </c>
      <c r="AT308" s="450">
        <f>IF(IFERROR(HLOOKUP($F308,$F41:$FS41,1,FALSE),0)=0,0,1)</f>
        <v>0</v>
      </c>
      <c r="AU308" s="450">
        <f>IF(IFERROR(HLOOKUP($F308,$F42:$FS42,1,FALSE),0)=0,0,1)</f>
        <v>0</v>
      </c>
      <c r="AV308" s="450">
        <f>IF(IFERROR(HLOOKUP($F308,$F43:$FS43,1,FALSE),0)=0,0,1)</f>
        <v>0</v>
      </c>
      <c r="AW308" s="450">
        <f>IF(IFERROR(HLOOKUP($F308,$F44:$FS44,1,FALSE),0)=0,0,1)</f>
        <v>0</v>
      </c>
      <c r="AX308" s="450">
        <f>IF(IFERROR(HLOOKUP($F308,$F45:$FS45,1,FALSE),0)=0,0,1)</f>
        <v>0</v>
      </c>
      <c r="AY308" s="450">
        <f>IF(IFERROR(HLOOKUP($F308,$F46:$FS46,1,FALSE),0)=0,0,1)</f>
        <v>0</v>
      </c>
      <c r="AZ308" s="450">
        <f>IF(IFERROR(HLOOKUP($F308,$F47:$FS47,1,FALSE),0)=0,0,1)</f>
        <v>0</v>
      </c>
      <c r="BA308" s="450">
        <f>IF(IFERROR(HLOOKUP($F308,$F48:$FS48,1,FALSE),0)=0,0,1)</f>
        <v>0</v>
      </c>
      <c r="BB308" s="450">
        <f>IF(IFERROR(HLOOKUP($F308,$F49:$FS49,1,FALSE),0)=0,0,1)</f>
        <v>0</v>
      </c>
      <c r="BC308" s="450">
        <f>IF(IFERROR(HLOOKUP($F308,$F50:$FS50,1,FALSE),0)=0,0,1)</f>
        <v>0</v>
      </c>
      <c r="BD308" s="450">
        <f>IF(IFERROR(HLOOKUP($F308,$F51:$FS51,1,FALSE),0)=0,0,1)</f>
        <v>0</v>
      </c>
      <c r="BE308" s="450">
        <f>IF(IFERROR(HLOOKUP($F308,$F52:$FS52,1,FALSE),0)=0,0,1)</f>
        <v>0</v>
      </c>
      <c r="BF308" s="450">
        <f>IF(IFERROR(HLOOKUP($F308,$F53:$FS53,1,FALSE),0)=0,0,1)</f>
        <v>0</v>
      </c>
      <c r="BG308" s="450">
        <f>IF(IFERROR(HLOOKUP($F308,$F54:$FS54,1,FALSE),0)=0,0,1)</f>
        <v>0</v>
      </c>
      <c r="BH308" s="450">
        <f>IF(IFERROR(HLOOKUP($F308,$F55:$FS55,1,FALSE),0)=0,0,1)</f>
        <v>0</v>
      </c>
      <c r="BI308" s="450">
        <f>IF(IFERROR(HLOOKUP($F308,$F56:$FS56,1,FALSE),0)=0,0,1)</f>
        <v>0</v>
      </c>
      <c r="BJ308" s="450">
        <f>IF(IFERROR(HLOOKUP($F308,$F57:$FS57,1,FALSE),0)=0,0,1)</f>
        <v>0</v>
      </c>
      <c r="BK308" s="450">
        <f>IF(IFERROR(HLOOKUP($F308,$F58:$FS58,1,FALSE),0)=0,0,1)</f>
        <v>0</v>
      </c>
    </row>
    <row r="309" spans="1:63" ht="13">
      <c r="A309" s="609" t="s">
        <v>823</v>
      </c>
      <c r="B309" s="619" t="s">
        <v>711</v>
      </c>
      <c r="C309">
        <f t="shared" si="2"/>
        <v>3</v>
      </c>
      <c r="E309" s="609" t="s">
        <v>823</v>
      </c>
      <c r="F309" s="619" t="s">
        <v>711</v>
      </c>
      <c r="G309" s="450">
        <f>IF(IFERROR(HLOOKUP($F309,$F2:$FS2,1,FALSE),0)=0,0,1)</f>
        <v>0</v>
      </c>
      <c r="H309" s="450">
        <f>IF(IFERROR(HLOOKUP($F309,$F3:$FS3,1,FALSE),0)=0,0,1)</f>
        <v>1</v>
      </c>
      <c r="I309" s="450">
        <f>IF(IFERROR(HLOOKUP($F309,$F4:$FS4,1,FALSE),0)=0,0,1)</f>
        <v>1</v>
      </c>
      <c r="J309" s="450">
        <f>IF(IFERROR(HLOOKUP($F309,$F5:$FS5,1,FALSE),0)=0,0,1)</f>
        <v>0</v>
      </c>
      <c r="K309" s="450">
        <f>IF(IFERROR(HLOOKUP($F309,$F6:$FS6,1,FALSE),0)=0,0,1)</f>
        <v>0</v>
      </c>
      <c r="L309" s="450">
        <f>IF(IFERROR(HLOOKUP($F309,$F7:$FS7,1,FALSE),0)=0,0,1)</f>
        <v>0</v>
      </c>
      <c r="M309" s="450">
        <f>IF(IFERROR(HLOOKUP($F309,$F8:$FS8,1,FALSE),0)=0,0,1)</f>
        <v>0</v>
      </c>
      <c r="N309" s="450">
        <f>IF(IFERROR(HLOOKUP($F309,$F9:$FS9,1,FALSE),0)=0,0,1)</f>
        <v>0</v>
      </c>
      <c r="O309" s="450">
        <f>IF(IFERROR(HLOOKUP($F309,$F10:$FS10,1,FALSE),0)=0,0,1)</f>
        <v>0</v>
      </c>
      <c r="P309" s="450">
        <f>IF(IFERROR(HLOOKUP($F309,$F11:$FS11,1,FALSE),0)=0,0,1)</f>
        <v>0</v>
      </c>
      <c r="Q309" s="450">
        <f>IF(IFERROR(HLOOKUP($F309,$F12:$FS12,1,FALSE),0)=0,0,1)</f>
        <v>0</v>
      </c>
      <c r="R309" s="450">
        <f>IF(IFERROR(HLOOKUP($F309,$F13:$FS13,1,FALSE),0)=0,0,1)</f>
        <v>0</v>
      </c>
      <c r="S309" s="450">
        <f>IF(IFERROR(HLOOKUP($F309,$F14:$FS14,1,FALSE),0)=0,0,1)</f>
        <v>0</v>
      </c>
      <c r="T309" s="450">
        <f>IF(IFERROR(HLOOKUP($F309,$F15:$FS15,1,FALSE),0)=0,0,1)</f>
        <v>0</v>
      </c>
      <c r="U309" s="450">
        <f>IF(IFERROR(HLOOKUP($F309,$F16:$FS16,1,FALSE),0)=0,0,1)</f>
        <v>0</v>
      </c>
      <c r="V309" s="450">
        <f>IF(IFERROR(HLOOKUP($F309,$F17:$FS17,1,FALSE),0)=0,0,1)</f>
        <v>0</v>
      </c>
      <c r="W309" s="450">
        <f>IF(IFERROR(HLOOKUP($F309,$F18:$FS18,1,FALSE),0)=0,0,1)</f>
        <v>0</v>
      </c>
      <c r="X309" s="450">
        <f>IF(IFERROR(HLOOKUP($F309,$F19:$FS19,1,FALSE),0)=0,0,1)</f>
        <v>0</v>
      </c>
      <c r="Y309" s="450">
        <f>IF(IFERROR(HLOOKUP($F309,$F20:$FS20,1,FALSE),0)=0,0,1)</f>
        <v>0</v>
      </c>
      <c r="Z309" s="450">
        <f>IF(IFERROR(HLOOKUP($F309,$F21:$FS21,1,FALSE),0)=0,0,1)</f>
        <v>0</v>
      </c>
      <c r="AA309" s="450">
        <f>IF(IFERROR(HLOOKUP($F309,$F22:$FS22,1,FALSE),0)=0,0,1)</f>
        <v>0</v>
      </c>
      <c r="AB309" s="450">
        <f>IF(IFERROR(HLOOKUP($F309,$F23:$FS23,1,FALSE),0)=0,0,1)</f>
        <v>0</v>
      </c>
      <c r="AC309" s="450">
        <f>IF(IFERROR(HLOOKUP($F309,$F24:$FS24,1,FALSE),0)=0,0,1)</f>
        <v>0</v>
      </c>
      <c r="AD309" s="450">
        <f>IF(IFERROR(HLOOKUP($F309,$F25:$FS25,1,FALSE),0)=0,0,1)</f>
        <v>0</v>
      </c>
      <c r="AE309" s="450">
        <f>IF(IFERROR(HLOOKUP($F309,$F26:$FS26,1,FALSE),0)=0,0,1)</f>
        <v>0</v>
      </c>
      <c r="AF309" s="450">
        <f>IF(IFERROR(HLOOKUP($F309,$F27:$FS27,1,FALSE),0)=0,0,1)</f>
        <v>0</v>
      </c>
      <c r="AG309" s="450">
        <f>IF(IFERROR(HLOOKUP($F309,$F28:$FS28,1,FALSE),0)=0,0,1)</f>
        <v>0</v>
      </c>
      <c r="AH309" s="450">
        <f>IF(IFERROR(HLOOKUP($F309,$F29:$FS29,1,FALSE),0)=0,0,1)</f>
        <v>0</v>
      </c>
      <c r="AI309" s="450">
        <f>IF(IFERROR(HLOOKUP($F309,$F30:$FS30,1,FALSE),0)=0,0,1)</f>
        <v>0</v>
      </c>
      <c r="AJ309" s="450">
        <f>IF(IFERROR(HLOOKUP($F309,$F31:$FS31,1,FALSE),0)=0,0,1)</f>
        <v>0</v>
      </c>
      <c r="AK309" s="450">
        <f>IF(IFERROR(HLOOKUP($F309,$F32:$FS32,1,FALSE),0)=0,0,1)</f>
        <v>0</v>
      </c>
      <c r="AL309" s="450">
        <f>IF(IFERROR(HLOOKUP($F309,$F33:$FS33,1,FALSE),0)=0,0,1)</f>
        <v>0</v>
      </c>
      <c r="AM309" s="450">
        <f>IF(IFERROR(HLOOKUP($F309,$F34:$FS34,1,FALSE),0)=0,0,1)</f>
        <v>0</v>
      </c>
      <c r="AN309" s="450">
        <f>IF(IFERROR(HLOOKUP($F309,$F35:$FS35,1,FALSE),0)=0,0,1)</f>
        <v>0</v>
      </c>
      <c r="AO309" s="450">
        <f>IF(IFERROR(HLOOKUP($F309,$F36:$FS36,1,FALSE),0)=0,0,1)</f>
        <v>0</v>
      </c>
      <c r="AP309" s="450">
        <f>IF(IFERROR(HLOOKUP($F309,$F37:$FS37,1,FALSE),0)=0,0,1)</f>
        <v>0</v>
      </c>
      <c r="AQ309" s="450">
        <f>IF(IFERROR(HLOOKUP($F309,$F38:$FS38,1,FALSE),0)=0,0,1)</f>
        <v>0</v>
      </c>
      <c r="AR309" s="450">
        <f>IF(IFERROR(HLOOKUP($F309,$F39:$FS39,1,FALSE),0)=0,0,1)</f>
        <v>0</v>
      </c>
      <c r="AS309" s="450">
        <f>IF(IFERROR(HLOOKUP($F309,$F40:$FS40,1,FALSE),0)=0,0,1)</f>
        <v>0</v>
      </c>
      <c r="AT309" s="450">
        <f>IF(IFERROR(HLOOKUP($F309,$F41:$FS41,1,FALSE),0)=0,0,1)</f>
        <v>0</v>
      </c>
      <c r="AU309" s="450">
        <f>IF(IFERROR(HLOOKUP($F309,$F42:$FS42,1,FALSE),0)=0,0,1)</f>
        <v>1</v>
      </c>
      <c r="AV309" s="450">
        <f>IF(IFERROR(HLOOKUP($F309,$F43:$FS43,1,FALSE),0)=0,0,1)</f>
        <v>0</v>
      </c>
      <c r="AW309" s="450">
        <f>IF(IFERROR(HLOOKUP($F309,$F44:$FS44,1,FALSE),0)=0,0,1)</f>
        <v>0</v>
      </c>
      <c r="AX309" s="450">
        <f>IF(IFERROR(HLOOKUP($F309,$F45:$FS45,1,FALSE),0)=0,0,1)</f>
        <v>0</v>
      </c>
      <c r="AY309" s="450">
        <f>IF(IFERROR(HLOOKUP($F309,$F46:$FS46,1,FALSE),0)=0,0,1)</f>
        <v>0</v>
      </c>
      <c r="AZ309" s="450">
        <f>IF(IFERROR(HLOOKUP($F309,$F47:$FS47,1,FALSE),0)=0,0,1)</f>
        <v>0</v>
      </c>
      <c r="BA309" s="450">
        <f>IF(IFERROR(HLOOKUP($F309,$F48:$FS48,1,FALSE),0)=0,0,1)</f>
        <v>0</v>
      </c>
      <c r="BB309" s="450">
        <f>IF(IFERROR(HLOOKUP($F309,$F49:$FS49,1,FALSE),0)=0,0,1)</f>
        <v>0</v>
      </c>
      <c r="BC309" s="450">
        <f>IF(IFERROR(HLOOKUP($F309,$F50:$FS50,1,FALSE),0)=0,0,1)</f>
        <v>0</v>
      </c>
      <c r="BD309" s="450">
        <f>IF(IFERROR(HLOOKUP($F309,$F51:$FS51,1,FALSE),0)=0,0,1)</f>
        <v>0</v>
      </c>
      <c r="BE309" s="450">
        <f>IF(IFERROR(HLOOKUP($F309,$F52:$FS52,1,FALSE),0)=0,0,1)</f>
        <v>0</v>
      </c>
      <c r="BF309" s="450">
        <f>IF(IFERROR(HLOOKUP($F309,$F53:$FS53,1,FALSE),0)=0,0,1)</f>
        <v>0</v>
      </c>
      <c r="BG309" s="450">
        <f>IF(IFERROR(HLOOKUP($F309,$F54:$FS54,1,FALSE),0)=0,0,1)</f>
        <v>0</v>
      </c>
      <c r="BH309" s="450">
        <f>IF(IFERROR(HLOOKUP($F309,$F55:$FS55,1,FALSE),0)=0,0,1)</f>
        <v>0</v>
      </c>
      <c r="BI309" s="450">
        <f>IF(IFERROR(HLOOKUP($F309,$F56:$FS56,1,FALSE),0)=0,0,1)</f>
        <v>0</v>
      </c>
      <c r="BJ309" s="450">
        <f>IF(IFERROR(HLOOKUP($F309,$F57:$FS57,1,FALSE),0)=0,0,1)</f>
        <v>0</v>
      </c>
      <c r="BK309" s="450">
        <f>IF(IFERROR(HLOOKUP($F309,$F58:$FS58,1,FALSE),0)=0,0,1)</f>
        <v>0</v>
      </c>
    </row>
    <row r="310" spans="1:63" ht="13">
      <c r="A310" s="609" t="s">
        <v>823</v>
      </c>
      <c r="B310" s="619" t="s">
        <v>712</v>
      </c>
      <c r="C310">
        <f t="shared" si="2"/>
        <v>2</v>
      </c>
      <c r="E310" s="609" t="s">
        <v>823</v>
      </c>
      <c r="F310" s="619" t="s">
        <v>712</v>
      </c>
      <c r="G310" s="450">
        <f>IF(IFERROR(HLOOKUP($F310,$F2:$FS2,1,FALSE),0)=0,0,1)</f>
        <v>0</v>
      </c>
      <c r="H310" s="450">
        <f>IF(IFERROR(HLOOKUP($F310,$F3:$FS3,1,FALSE),0)=0,0,1)</f>
        <v>1</v>
      </c>
      <c r="I310" s="450">
        <f>IF(IFERROR(HLOOKUP($F310,$F4:$FS4,1,FALSE),0)=0,0,1)</f>
        <v>1</v>
      </c>
      <c r="J310" s="450">
        <f>IF(IFERROR(HLOOKUP($F310,$F5:$FS5,1,FALSE),0)=0,0,1)</f>
        <v>0</v>
      </c>
      <c r="K310" s="450">
        <f>IF(IFERROR(HLOOKUP($F310,$F6:$FS6,1,FALSE),0)=0,0,1)</f>
        <v>0</v>
      </c>
      <c r="L310" s="450">
        <f>IF(IFERROR(HLOOKUP($F310,$F7:$FS7,1,FALSE),0)=0,0,1)</f>
        <v>0</v>
      </c>
      <c r="M310" s="450">
        <f>IF(IFERROR(HLOOKUP($F310,$F8:$FS8,1,FALSE),0)=0,0,1)</f>
        <v>0</v>
      </c>
      <c r="N310" s="450">
        <f>IF(IFERROR(HLOOKUP($F310,$F9:$FS9,1,FALSE),0)=0,0,1)</f>
        <v>0</v>
      </c>
      <c r="O310" s="450">
        <f>IF(IFERROR(HLOOKUP($F310,$F10:$FS10,1,FALSE),0)=0,0,1)</f>
        <v>0</v>
      </c>
      <c r="P310" s="450">
        <f>IF(IFERROR(HLOOKUP($F310,$F11:$FS11,1,FALSE),0)=0,0,1)</f>
        <v>0</v>
      </c>
      <c r="Q310" s="450">
        <f>IF(IFERROR(HLOOKUP($F310,$F12:$FS12,1,FALSE),0)=0,0,1)</f>
        <v>0</v>
      </c>
      <c r="R310" s="450">
        <f>IF(IFERROR(HLOOKUP($F310,$F13:$FS13,1,FALSE),0)=0,0,1)</f>
        <v>0</v>
      </c>
      <c r="S310" s="450">
        <f>IF(IFERROR(HLOOKUP($F310,$F14:$FS14,1,FALSE),0)=0,0,1)</f>
        <v>0</v>
      </c>
      <c r="T310" s="450">
        <f>IF(IFERROR(HLOOKUP($F310,$F15:$FS15,1,FALSE),0)=0,0,1)</f>
        <v>0</v>
      </c>
      <c r="U310" s="450">
        <f>IF(IFERROR(HLOOKUP($F310,$F16:$FS16,1,FALSE),0)=0,0,1)</f>
        <v>0</v>
      </c>
      <c r="V310" s="450">
        <f>IF(IFERROR(HLOOKUP($F310,$F17:$FS17,1,FALSE),0)=0,0,1)</f>
        <v>0</v>
      </c>
      <c r="W310" s="450">
        <f>IF(IFERROR(HLOOKUP($F310,$F18:$FS18,1,FALSE),0)=0,0,1)</f>
        <v>0</v>
      </c>
      <c r="X310" s="450">
        <f>IF(IFERROR(HLOOKUP($F310,$F19:$FS19,1,FALSE),0)=0,0,1)</f>
        <v>0</v>
      </c>
      <c r="Y310" s="450">
        <f>IF(IFERROR(HLOOKUP($F310,$F20:$FS20,1,FALSE),0)=0,0,1)</f>
        <v>0</v>
      </c>
      <c r="Z310" s="450">
        <f>IF(IFERROR(HLOOKUP($F310,$F21:$FS21,1,FALSE),0)=0,0,1)</f>
        <v>0</v>
      </c>
      <c r="AA310" s="450">
        <f>IF(IFERROR(HLOOKUP($F310,$F22:$FS22,1,FALSE),0)=0,0,1)</f>
        <v>0</v>
      </c>
      <c r="AB310" s="450">
        <f>IF(IFERROR(HLOOKUP($F310,$F23:$FS23,1,FALSE),0)=0,0,1)</f>
        <v>0</v>
      </c>
      <c r="AC310" s="450">
        <f>IF(IFERROR(HLOOKUP($F310,$F24:$FS24,1,FALSE),0)=0,0,1)</f>
        <v>0</v>
      </c>
      <c r="AD310" s="450">
        <f>IF(IFERROR(HLOOKUP($F310,$F25:$FS25,1,FALSE),0)=0,0,1)</f>
        <v>0</v>
      </c>
      <c r="AE310" s="450">
        <f>IF(IFERROR(HLOOKUP($F310,$F26:$FS26,1,FALSE),0)=0,0,1)</f>
        <v>0</v>
      </c>
      <c r="AF310" s="450">
        <f>IF(IFERROR(HLOOKUP($F310,$F27:$FS27,1,FALSE),0)=0,0,1)</f>
        <v>0</v>
      </c>
      <c r="AG310" s="450">
        <f>IF(IFERROR(HLOOKUP($F310,$F28:$FS28,1,FALSE),0)=0,0,1)</f>
        <v>0</v>
      </c>
      <c r="AH310" s="450">
        <f>IF(IFERROR(HLOOKUP($F310,$F29:$FS29,1,FALSE),0)=0,0,1)</f>
        <v>0</v>
      </c>
      <c r="AI310" s="450">
        <f>IF(IFERROR(HLOOKUP($F310,$F30:$FS30,1,FALSE),0)=0,0,1)</f>
        <v>0</v>
      </c>
      <c r="AJ310" s="450">
        <f>IF(IFERROR(HLOOKUP($F310,$F31:$FS31,1,FALSE),0)=0,0,1)</f>
        <v>0</v>
      </c>
      <c r="AK310" s="450">
        <f>IF(IFERROR(HLOOKUP($F310,$F32:$FS32,1,FALSE),0)=0,0,1)</f>
        <v>0</v>
      </c>
      <c r="AL310" s="450">
        <f>IF(IFERROR(HLOOKUP($F310,$F33:$FS33,1,FALSE),0)=0,0,1)</f>
        <v>0</v>
      </c>
      <c r="AM310" s="450">
        <f>IF(IFERROR(HLOOKUP($F310,$F34:$FS34,1,FALSE),0)=0,0,1)</f>
        <v>0</v>
      </c>
      <c r="AN310" s="450">
        <f>IF(IFERROR(HLOOKUP($F310,$F35:$FS35,1,FALSE),0)=0,0,1)</f>
        <v>0</v>
      </c>
      <c r="AO310" s="450">
        <f>IF(IFERROR(HLOOKUP($F310,$F36:$FS36,1,FALSE),0)=0,0,1)</f>
        <v>0</v>
      </c>
      <c r="AP310" s="450">
        <f>IF(IFERROR(HLOOKUP($F310,$F37:$FS37,1,FALSE),0)=0,0,1)</f>
        <v>0</v>
      </c>
      <c r="AQ310" s="450">
        <f>IF(IFERROR(HLOOKUP($F310,$F38:$FS38,1,FALSE),0)=0,0,1)</f>
        <v>0</v>
      </c>
      <c r="AR310" s="450">
        <f>IF(IFERROR(HLOOKUP($F310,$F39:$FS39,1,FALSE),0)=0,0,1)</f>
        <v>0</v>
      </c>
      <c r="AS310" s="450">
        <f>IF(IFERROR(HLOOKUP($F310,$F40:$FS40,1,FALSE),0)=0,0,1)</f>
        <v>0</v>
      </c>
      <c r="AT310" s="450">
        <f>IF(IFERROR(HLOOKUP($F310,$F41:$FS41,1,FALSE),0)=0,0,1)</f>
        <v>0</v>
      </c>
      <c r="AU310" s="450">
        <f>IF(IFERROR(HLOOKUP($F310,$F42:$FS42,1,FALSE),0)=0,0,1)</f>
        <v>0</v>
      </c>
      <c r="AV310" s="450">
        <f>IF(IFERROR(HLOOKUP($F310,$F43:$FS43,1,FALSE),0)=0,0,1)</f>
        <v>0</v>
      </c>
      <c r="AW310" s="450">
        <f>IF(IFERROR(HLOOKUP($F310,$F44:$FS44,1,FALSE),0)=0,0,1)</f>
        <v>0</v>
      </c>
      <c r="AX310" s="450">
        <f>IF(IFERROR(HLOOKUP($F310,$F45:$FS45,1,FALSE),0)=0,0,1)</f>
        <v>0</v>
      </c>
      <c r="AY310" s="450">
        <f>IF(IFERROR(HLOOKUP($F310,$F46:$FS46,1,FALSE),0)=0,0,1)</f>
        <v>0</v>
      </c>
      <c r="AZ310" s="450">
        <f>IF(IFERROR(HLOOKUP($F310,$F47:$FS47,1,FALSE),0)=0,0,1)</f>
        <v>0</v>
      </c>
      <c r="BA310" s="450">
        <f>IF(IFERROR(HLOOKUP($F310,$F48:$FS48,1,FALSE),0)=0,0,1)</f>
        <v>0</v>
      </c>
      <c r="BB310" s="450">
        <f>IF(IFERROR(HLOOKUP($F310,$F49:$FS49,1,FALSE),0)=0,0,1)</f>
        <v>0</v>
      </c>
      <c r="BC310" s="450">
        <f>IF(IFERROR(HLOOKUP($F310,$F50:$FS50,1,FALSE),0)=0,0,1)</f>
        <v>0</v>
      </c>
      <c r="BD310" s="450">
        <f>IF(IFERROR(HLOOKUP($F310,$F51:$FS51,1,FALSE),0)=0,0,1)</f>
        <v>0</v>
      </c>
      <c r="BE310" s="450">
        <f>IF(IFERROR(HLOOKUP($F310,$F52:$FS52,1,FALSE),0)=0,0,1)</f>
        <v>0</v>
      </c>
      <c r="BF310" s="450">
        <f>IF(IFERROR(HLOOKUP($F310,$F53:$FS53,1,FALSE),0)=0,0,1)</f>
        <v>0</v>
      </c>
      <c r="BG310" s="450">
        <f>IF(IFERROR(HLOOKUP($F310,$F54:$FS54,1,FALSE),0)=0,0,1)</f>
        <v>0</v>
      </c>
      <c r="BH310" s="450">
        <f>IF(IFERROR(HLOOKUP($F310,$F55:$FS55,1,FALSE),0)=0,0,1)</f>
        <v>0</v>
      </c>
      <c r="BI310" s="450">
        <f>IF(IFERROR(HLOOKUP($F310,$F56:$FS56,1,FALSE),0)=0,0,1)</f>
        <v>0</v>
      </c>
      <c r="BJ310" s="450">
        <f>IF(IFERROR(HLOOKUP($F310,$F57:$FS57,1,FALSE),0)=0,0,1)</f>
        <v>0</v>
      </c>
      <c r="BK310" s="450">
        <f>IF(IFERROR(HLOOKUP($F310,$F58:$FS58,1,FALSE),0)=0,0,1)</f>
        <v>0</v>
      </c>
    </row>
    <row r="311" spans="1:63" ht="13">
      <c r="A311" s="609" t="s">
        <v>823</v>
      </c>
      <c r="B311" s="619" t="s">
        <v>713</v>
      </c>
      <c r="C311">
        <f t="shared" si="2"/>
        <v>2</v>
      </c>
      <c r="E311" s="609" t="s">
        <v>823</v>
      </c>
      <c r="F311" s="619" t="s">
        <v>713</v>
      </c>
      <c r="G311" s="450">
        <f>IF(IFERROR(HLOOKUP($F311,$F2:$FS2,1,FALSE),0)=0,0,1)</f>
        <v>0</v>
      </c>
      <c r="H311" s="450">
        <f>IF(IFERROR(HLOOKUP($F311,$F3:$FS3,1,FALSE),0)=0,0,1)</f>
        <v>1</v>
      </c>
      <c r="I311" s="450">
        <f>IF(IFERROR(HLOOKUP($F311,$F4:$FS4,1,FALSE),0)=0,0,1)</f>
        <v>1</v>
      </c>
      <c r="J311" s="450">
        <f>IF(IFERROR(HLOOKUP($F311,$F5:$FS5,1,FALSE),0)=0,0,1)</f>
        <v>0</v>
      </c>
      <c r="K311" s="450">
        <f>IF(IFERROR(HLOOKUP($F311,$F6:$FS6,1,FALSE),0)=0,0,1)</f>
        <v>0</v>
      </c>
      <c r="L311" s="450">
        <f>IF(IFERROR(HLOOKUP($F311,$F7:$FS7,1,FALSE),0)=0,0,1)</f>
        <v>0</v>
      </c>
      <c r="M311" s="450">
        <f>IF(IFERROR(HLOOKUP($F311,$F8:$FS8,1,FALSE),0)=0,0,1)</f>
        <v>0</v>
      </c>
      <c r="N311" s="450">
        <f>IF(IFERROR(HLOOKUP($F311,$F9:$FS9,1,FALSE),0)=0,0,1)</f>
        <v>0</v>
      </c>
      <c r="O311" s="450">
        <f>IF(IFERROR(HLOOKUP($F311,$F10:$FS10,1,FALSE),0)=0,0,1)</f>
        <v>0</v>
      </c>
      <c r="P311" s="450">
        <f>IF(IFERROR(HLOOKUP($F311,$F11:$FS11,1,FALSE),0)=0,0,1)</f>
        <v>0</v>
      </c>
      <c r="Q311" s="450">
        <f>IF(IFERROR(HLOOKUP($F311,$F12:$FS12,1,FALSE),0)=0,0,1)</f>
        <v>0</v>
      </c>
      <c r="R311" s="450">
        <f>IF(IFERROR(HLOOKUP($F311,$F13:$FS13,1,FALSE),0)=0,0,1)</f>
        <v>0</v>
      </c>
      <c r="S311" s="450">
        <f>IF(IFERROR(HLOOKUP($F311,$F14:$FS14,1,FALSE),0)=0,0,1)</f>
        <v>0</v>
      </c>
      <c r="T311" s="450">
        <f>IF(IFERROR(HLOOKUP($F311,$F15:$FS15,1,FALSE),0)=0,0,1)</f>
        <v>0</v>
      </c>
      <c r="U311" s="450">
        <f>IF(IFERROR(HLOOKUP($F311,$F16:$FS16,1,FALSE),0)=0,0,1)</f>
        <v>0</v>
      </c>
      <c r="V311" s="450">
        <f>IF(IFERROR(HLOOKUP($F311,$F17:$FS17,1,FALSE),0)=0,0,1)</f>
        <v>0</v>
      </c>
      <c r="W311" s="450">
        <f>IF(IFERROR(HLOOKUP($F311,$F18:$FS18,1,FALSE),0)=0,0,1)</f>
        <v>0</v>
      </c>
      <c r="X311" s="450">
        <f>IF(IFERROR(HLOOKUP($F311,$F19:$FS19,1,FALSE),0)=0,0,1)</f>
        <v>0</v>
      </c>
      <c r="Y311" s="450">
        <f>IF(IFERROR(HLOOKUP($F311,$F20:$FS20,1,FALSE),0)=0,0,1)</f>
        <v>0</v>
      </c>
      <c r="Z311" s="450">
        <f>IF(IFERROR(HLOOKUP($F311,$F21:$FS21,1,FALSE),0)=0,0,1)</f>
        <v>0</v>
      </c>
      <c r="AA311" s="450">
        <f>IF(IFERROR(HLOOKUP($F311,$F22:$FS22,1,FALSE),0)=0,0,1)</f>
        <v>0</v>
      </c>
      <c r="AB311" s="450">
        <f>IF(IFERROR(HLOOKUP($F311,$F23:$FS23,1,FALSE),0)=0,0,1)</f>
        <v>0</v>
      </c>
      <c r="AC311" s="450">
        <f>IF(IFERROR(HLOOKUP($F311,$F24:$FS24,1,FALSE),0)=0,0,1)</f>
        <v>0</v>
      </c>
      <c r="AD311" s="450">
        <f>IF(IFERROR(HLOOKUP($F311,$F25:$FS25,1,FALSE),0)=0,0,1)</f>
        <v>0</v>
      </c>
      <c r="AE311" s="450">
        <f>IF(IFERROR(HLOOKUP($F311,$F26:$FS26,1,FALSE),0)=0,0,1)</f>
        <v>0</v>
      </c>
      <c r="AF311" s="450">
        <f>IF(IFERROR(HLOOKUP($F311,$F27:$FS27,1,FALSE),0)=0,0,1)</f>
        <v>0</v>
      </c>
      <c r="AG311" s="450">
        <f>IF(IFERROR(HLOOKUP($F311,$F28:$FS28,1,FALSE),0)=0,0,1)</f>
        <v>0</v>
      </c>
      <c r="AH311" s="450">
        <f>IF(IFERROR(HLOOKUP($F311,$F29:$FS29,1,FALSE),0)=0,0,1)</f>
        <v>0</v>
      </c>
      <c r="AI311" s="450">
        <f>IF(IFERROR(HLOOKUP($F311,$F30:$FS30,1,FALSE),0)=0,0,1)</f>
        <v>0</v>
      </c>
      <c r="AJ311" s="450">
        <f>IF(IFERROR(HLOOKUP($F311,$F31:$FS31,1,FALSE),0)=0,0,1)</f>
        <v>0</v>
      </c>
      <c r="AK311" s="450">
        <f>IF(IFERROR(HLOOKUP($F311,$F32:$FS32,1,FALSE),0)=0,0,1)</f>
        <v>0</v>
      </c>
      <c r="AL311" s="450">
        <f>IF(IFERROR(HLOOKUP($F311,$F33:$FS33,1,FALSE),0)=0,0,1)</f>
        <v>0</v>
      </c>
      <c r="AM311" s="450">
        <f>IF(IFERROR(HLOOKUP($F311,$F34:$FS34,1,FALSE),0)=0,0,1)</f>
        <v>0</v>
      </c>
      <c r="AN311" s="450">
        <f>IF(IFERROR(HLOOKUP($F311,$F35:$FS35,1,FALSE),0)=0,0,1)</f>
        <v>0</v>
      </c>
      <c r="AO311" s="450">
        <f>IF(IFERROR(HLOOKUP($F311,$F36:$FS36,1,FALSE),0)=0,0,1)</f>
        <v>0</v>
      </c>
      <c r="AP311" s="450">
        <f>IF(IFERROR(HLOOKUP($F311,$F37:$FS37,1,FALSE),0)=0,0,1)</f>
        <v>0</v>
      </c>
      <c r="AQ311" s="450">
        <f>IF(IFERROR(HLOOKUP($F311,$F38:$FS38,1,FALSE),0)=0,0,1)</f>
        <v>0</v>
      </c>
      <c r="AR311" s="450">
        <f>IF(IFERROR(HLOOKUP($F311,$F39:$FS39,1,FALSE),0)=0,0,1)</f>
        <v>0</v>
      </c>
      <c r="AS311" s="450">
        <f>IF(IFERROR(HLOOKUP($F311,$F40:$FS40,1,FALSE),0)=0,0,1)</f>
        <v>0</v>
      </c>
      <c r="AT311" s="450">
        <f>IF(IFERROR(HLOOKUP($F311,$F41:$FS41,1,FALSE),0)=0,0,1)</f>
        <v>0</v>
      </c>
      <c r="AU311" s="450">
        <f>IF(IFERROR(HLOOKUP($F311,$F42:$FS42,1,FALSE),0)=0,0,1)</f>
        <v>0</v>
      </c>
      <c r="AV311" s="450">
        <f>IF(IFERROR(HLOOKUP($F311,$F43:$FS43,1,FALSE),0)=0,0,1)</f>
        <v>0</v>
      </c>
      <c r="AW311" s="450">
        <f>IF(IFERROR(HLOOKUP($F311,$F44:$FS44,1,FALSE),0)=0,0,1)</f>
        <v>0</v>
      </c>
      <c r="AX311" s="450">
        <f>IF(IFERROR(HLOOKUP($F311,$F45:$FS45,1,FALSE),0)=0,0,1)</f>
        <v>0</v>
      </c>
      <c r="AY311" s="450">
        <f>IF(IFERROR(HLOOKUP($F311,$F46:$FS46,1,FALSE),0)=0,0,1)</f>
        <v>0</v>
      </c>
      <c r="AZ311" s="450">
        <f>IF(IFERROR(HLOOKUP($F311,$F47:$FS47,1,FALSE),0)=0,0,1)</f>
        <v>0</v>
      </c>
      <c r="BA311" s="450">
        <f>IF(IFERROR(HLOOKUP($F311,$F48:$FS48,1,FALSE),0)=0,0,1)</f>
        <v>0</v>
      </c>
      <c r="BB311" s="450">
        <f>IF(IFERROR(HLOOKUP($F311,$F49:$FS49,1,FALSE),0)=0,0,1)</f>
        <v>0</v>
      </c>
      <c r="BC311" s="450">
        <f>IF(IFERROR(HLOOKUP($F311,$F50:$FS50,1,FALSE),0)=0,0,1)</f>
        <v>0</v>
      </c>
      <c r="BD311" s="450">
        <f>IF(IFERROR(HLOOKUP($F311,$F51:$FS51,1,FALSE),0)=0,0,1)</f>
        <v>0</v>
      </c>
      <c r="BE311" s="450">
        <f>IF(IFERROR(HLOOKUP($F311,$F52:$FS52,1,FALSE),0)=0,0,1)</f>
        <v>0</v>
      </c>
      <c r="BF311" s="450">
        <f>IF(IFERROR(HLOOKUP($F311,$F53:$FS53,1,FALSE),0)=0,0,1)</f>
        <v>0</v>
      </c>
      <c r="BG311" s="450">
        <f>IF(IFERROR(HLOOKUP($F311,$F54:$FS54,1,FALSE),0)=0,0,1)</f>
        <v>0</v>
      </c>
      <c r="BH311" s="450">
        <f>IF(IFERROR(HLOOKUP($F311,$F55:$FS55,1,FALSE),0)=0,0,1)</f>
        <v>0</v>
      </c>
      <c r="BI311" s="450">
        <f>IF(IFERROR(HLOOKUP($F311,$F56:$FS56,1,FALSE),0)=0,0,1)</f>
        <v>0</v>
      </c>
      <c r="BJ311" s="450">
        <f>IF(IFERROR(HLOOKUP($F311,$F57:$FS57,1,FALSE),0)=0,0,1)</f>
        <v>0</v>
      </c>
      <c r="BK311" s="450">
        <f>IF(IFERROR(HLOOKUP($F311,$F58:$FS58,1,FALSE),0)=0,0,1)</f>
        <v>0</v>
      </c>
    </row>
    <row r="312" spans="1:63" ht="13">
      <c r="A312" s="609" t="s">
        <v>823</v>
      </c>
      <c r="B312" s="619" t="s">
        <v>714</v>
      </c>
      <c r="C312">
        <f t="shared" si="2"/>
        <v>2</v>
      </c>
      <c r="E312" s="609" t="s">
        <v>823</v>
      </c>
      <c r="F312" s="619" t="s">
        <v>714</v>
      </c>
      <c r="G312" s="450">
        <f>IF(IFERROR(HLOOKUP($F312,$F2:$FS2,1,FALSE),0)=0,0,1)</f>
        <v>0</v>
      </c>
      <c r="H312" s="450">
        <f>IF(IFERROR(HLOOKUP($F312,$F3:$FS3,1,FALSE),0)=0,0,1)</f>
        <v>1</v>
      </c>
      <c r="I312" s="450">
        <f>IF(IFERROR(HLOOKUP($F312,$F4:$FS4,1,FALSE),0)=0,0,1)</f>
        <v>1</v>
      </c>
      <c r="J312" s="450">
        <f>IF(IFERROR(HLOOKUP($F312,$F5:$FS5,1,FALSE),0)=0,0,1)</f>
        <v>0</v>
      </c>
      <c r="K312" s="450">
        <f>IF(IFERROR(HLOOKUP($F312,$F6:$FS6,1,FALSE),0)=0,0,1)</f>
        <v>0</v>
      </c>
      <c r="L312" s="450">
        <f>IF(IFERROR(HLOOKUP($F312,$F7:$FS7,1,FALSE),0)=0,0,1)</f>
        <v>0</v>
      </c>
      <c r="M312" s="450">
        <f>IF(IFERROR(HLOOKUP($F312,$F8:$FS8,1,FALSE),0)=0,0,1)</f>
        <v>0</v>
      </c>
      <c r="N312" s="450">
        <f>IF(IFERROR(HLOOKUP($F312,$F9:$FS9,1,FALSE),0)=0,0,1)</f>
        <v>0</v>
      </c>
      <c r="O312" s="450">
        <f>IF(IFERROR(HLOOKUP($F312,$F10:$FS10,1,FALSE),0)=0,0,1)</f>
        <v>0</v>
      </c>
      <c r="P312" s="450">
        <f>IF(IFERROR(HLOOKUP($F312,$F11:$FS11,1,FALSE),0)=0,0,1)</f>
        <v>0</v>
      </c>
      <c r="Q312" s="450">
        <f>IF(IFERROR(HLOOKUP($F312,$F12:$FS12,1,FALSE),0)=0,0,1)</f>
        <v>0</v>
      </c>
      <c r="R312" s="450">
        <f>IF(IFERROR(HLOOKUP($F312,$F13:$FS13,1,FALSE),0)=0,0,1)</f>
        <v>0</v>
      </c>
      <c r="S312" s="450">
        <f>IF(IFERROR(HLOOKUP($F312,$F14:$FS14,1,FALSE),0)=0,0,1)</f>
        <v>0</v>
      </c>
      <c r="T312" s="450">
        <f>IF(IFERROR(HLOOKUP($F312,$F15:$FS15,1,FALSE),0)=0,0,1)</f>
        <v>0</v>
      </c>
      <c r="U312" s="450">
        <f>IF(IFERROR(HLOOKUP($F312,$F16:$FS16,1,FALSE),0)=0,0,1)</f>
        <v>0</v>
      </c>
      <c r="V312" s="450">
        <f>IF(IFERROR(HLOOKUP($F312,$F17:$FS17,1,FALSE),0)=0,0,1)</f>
        <v>0</v>
      </c>
      <c r="W312" s="450">
        <f>IF(IFERROR(HLOOKUP($F312,$F18:$FS18,1,FALSE),0)=0,0,1)</f>
        <v>0</v>
      </c>
      <c r="X312" s="450">
        <f>IF(IFERROR(HLOOKUP($F312,$F19:$FS19,1,FALSE),0)=0,0,1)</f>
        <v>0</v>
      </c>
      <c r="Y312" s="450">
        <f>IF(IFERROR(HLOOKUP($F312,$F20:$FS20,1,FALSE),0)=0,0,1)</f>
        <v>0</v>
      </c>
      <c r="Z312" s="450">
        <f>IF(IFERROR(HLOOKUP($F312,$F21:$FS21,1,FALSE),0)=0,0,1)</f>
        <v>0</v>
      </c>
      <c r="AA312" s="450">
        <f>IF(IFERROR(HLOOKUP($F312,$F22:$FS22,1,FALSE),0)=0,0,1)</f>
        <v>0</v>
      </c>
      <c r="AB312" s="450">
        <f>IF(IFERROR(HLOOKUP($F312,$F23:$FS23,1,FALSE),0)=0,0,1)</f>
        <v>0</v>
      </c>
      <c r="AC312" s="450">
        <f>IF(IFERROR(HLOOKUP($F312,$F24:$FS24,1,FALSE),0)=0,0,1)</f>
        <v>0</v>
      </c>
      <c r="AD312" s="450">
        <f>IF(IFERROR(HLOOKUP($F312,$F25:$FS25,1,FALSE),0)=0,0,1)</f>
        <v>0</v>
      </c>
      <c r="AE312" s="450">
        <f>IF(IFERROR(HLOOKUP($F312,$F26:$FS26,1,FALSE),0)=0,0,1)</f>
        <v>0</v>
      </c>
      <c r="AF312" s="450">
        <f>IF(IFERROR(HLOOKUP($F312,$F27:$FS27,1,FALSE),0)=0,0,1)</f>
        <v>0</v>
      </c>
      <c r="AG312" s="450">
        <f>IF(IFERROR(HLOOKUP($F312,$F28:$FS28,1,FALSE),0)=0,0,1)</f>
        <v>0</v>
      </c>
      <c r="AH312" s="450">
        <f>IF(IFERROR(HLOOKUP($F312,$F29:$FS29,1,FALSE),0)=0,0,1)</f>
        <v>0</v>
      </c>
      <c r="AI312" s="450">
        <f>IF(IFERROR(HLOOKUP($F312,$F30:$FS30,1,FALSE),0)=0,0,1)</f>
        <v>0</v>
      </c>
      <c r="AJ312" s="450">
        <f>IF(IFERROR(HLOOKUP($F312,$F31:$FS31,1,FALSE),0)=0,0,1)</f>
        <v>0</v>
      </c>
      <c r="AK312" s="450">
        <f>IF(IFERROR(HLOOKUP($F312,$F32:$FS32,1,FALSE),0)=0,0,1)</f>
        <v>0</v>
      </c>
      <c r="AL312" s="450">
        <f>IF(IFERROR(HLOOKUP($F312,$F33:$FS33,1,FALSE),0)=0,0,1)</f>
        <v>0</v>
      </c>
      <c r="AM312" s="450">
        <f>IF(IFERROR(HLOOKUP($F312,$F34:$FS34,1,FALSE),0)=0,0,1)</f>
        <v>0</v>
      </c>
      <c r="AN312" s="450">
        <f>IF(IFERROR(HLOOKUP($F312,$F35:$FS35,1,FALSE),0)=0,0,1)</f>
        <v>0</v>
      </c>
      <c r="AO312" s="450">
        <f>IF(IFERROR(HLOOKUP($F312,$F36:$FS36,1,FALSE),0)=0,0,1)</f>
        <v>0</v>
      </c>
      <c r="AP312" s="450">
        <f>IF(IFERROR(HLOOKUP($F312,$F37:$FS37,1,FALSE),0)=0,0,1)</f>
        <v>0</v>
      </c>
      <c r="AQ312" s="450">
        <f>IF(IFERROR(HLOOKUP($F312,$F38:$FS38,1,FALSE),0)=0,0,1)</f>
        <v>0</v>
      </c>
      <c r="AR312" s="450">
        <f>IF(IFERROR(HLOOKUP($F312,$F39:$FS39,1,FALSE),0)=0,0,1)</f>
        <v>0</v>
      </c>
      <c r="AS312" s="450">
        <f>IF(IFERROR(HLOOKUP($F312,$F40:$FS40,1,FALSE),0)=0,0,1)</f>
        <v>0</v>
      </c>
      <c r="AT312" s="450">
        <f>IF(IFERROR(HLOOKUP($F312,$F41:$FS41,1,FALSE),0)=0,0,1)</f>
        <v>0</v>
      </c>
      <c r="AU312" s="450">
        <f>IF(IFERROR(HLOOKUP($F312,$F42:$FS42,1,FALSE),0)=0,0,1)</f>
        <v>0</v>
      </c>
      <c r="AV312" s="450">
        <f>IF(IFERROR(HLOOKUP($F312,$F43:$FS43,1,FALSE),0)=0,0,1)</f>
        <v>0</v>
      </c>
      <c r="AW312" s="450">
        <f>IF(IFERROR(HLOOKUP($F312,$F44:$FS44,1,FALSE),0)=0,0,1)</f>
        <v>0</v>
      </c>
      <c r="AX312" s="450">
        <f>IF(IFERROR(HLOOKUP($F312,$F45:$FS45,1,FALSE),0)=0,0,1)</f>
        <v>0</v>
      </c>
      <c r="AY312" s="450">
        <f>IF(IFERROR(HLOOKUP($F312,$F46:$FS46,1,FALSE),0)=0,0,1)</f>
        <v>0</v>
      </c>
      <c r="AZ312" s="450">
        <f>IF(IFERROR(HLOOKUP($F312,$F47:$FS47,1,FALSE),0)=0,0,1)</f>
        <v>0</v>
      </c>
      <c r="BA312" s="450">
        <f>IF(IFERROR(HLOOKUP($F312,$F48:$FS48,1,FALSE),0)=0,0,1)</f>
        <v>0</v>
      </c>
      <c r="BB312" s="450">
        <f>IF(IFERROR(HLOOKUP($F312,$F49:$FS49,1,FALSE),0)=0,0,1)</f>
        <v>0</v>
      </c>
      <c r="BC312" s="450">
        <f>IF(IFERROR(HLOOKUP($F312,$F50:$FS50,1,FALSE),0)=0,0,1)</f>
        <v>0</v>
      </c>
      <c r="BD312" s="450">
        <f>IF(IFERROR(HLOOKUP($F312,$F51:$FS51,1,FALSE),0)=0,0,1)</f>
        <v>0</v>
      </c>
      <c r="BE312" s="450">
        <f>IF(IFERROR(HLOOKUP($F312,$F52:$FS52,1,FALSE),0)=0,0,1)</f>
        <v>0</v>
      </c>
      <c r="BF312" s="450">
        <f>IF(IFERROR(HLOOKUP($F312,$F53:$FS53,1,FALSE),0)=0,0,1)</f>
        <v>0</v>
      </c>
      <c r="BG312" s="450">
        <f>IF(IFERROR(HLOOKUP($F312,$F54:$FS54,1,FALSE),0)=0,0,1)</f>
        <v>0</v>
      </c>
      <c r="BH312" s="450">
        <f>IF(IFERROR(HLOOKUP($F312,$F55:$FS55,1,FALSE),0)=0,0,1)</f>
        <v>0</v>
      </c>
      <c r="BI312" s="450">
        <f>IF(IFERROR(HLOOKUP($F312,$F56:$FS56,1,FALSE),0)=0,0,1)</f>
        <v>0</v>
      </c>
      <c r="BJ312" s="450">
        <f>IF(IFERROR(HLOOKUP($F312,$F57:$FS57,1,FALSE),0)=0,0,1)</f>
        <v>0</v>
      </c>
      <c r="BK312" s="450">
        <f>IF(IFERROR(HLOOKUP($F312,$F58:$FS58,1,FALSE),0)=0,0,1)</f>
        <v>0</v>
      </c>
    </row>
    <row r="313" spans="1:63" ht="13">
      <c r="A313" s="609" t="s">
        <v>823</v>
      </c>
      <c r="B313" s="619" t="s">
        <v>715</v>
      </c>
      <c r="C313">
        <f t="shared" si="2"/>
        <v>4</v>
      </c>
      <c r="E313" s="609" t="s">
        <v>823</v>
      </c>
      <c r="F313" s="619" t="s">
        <v>715</v>
      </c>
      <c r="G313" s="450">
        <f>IF(IFERROR(HLOOKUP($F313,$F2:$FS2,1,FALSE),0)=0,0,1)</f>
        <v>0</v>
      </c>
      <c r="H313" s="450">
        <f>IF(IFERROR(HLOOKUP($F313,$F3:$FS3,1,FALSE),0)=0,0,1)</f>
        <v>1</v>
      </c>
      <c r="I313" s="450">
        <f>IF(IFERROR(HLOOKUP($F313,$F4:$FS4,1,FALSE),0)=0,0,1)</f>
        <v>1</v>
      </c>
      <c r="J313" s="450">
        <f>IF(IFERROR(HLOOKUP($F313,$F5:$FS5,1,FALSE),0)=0,0,1)</f>
        <v>0</v>
      </c>
      <c r="K313" s="450">
        <f>IF(IFERROR(HLOOKUP($F313,$F6:$FS6,1,FALSE),0)=0,0,1)</f>
        <v>0</v>
      </c>
      <c r="L313" s="450">
        <f>IF(IFERROR(HLOOKUP($F313,$F7:$FS7,1,FALSE),0)=0,0,1)</f>
        <v>0</v>
      </c>
      <c r="M313" s="450">
        <f>IF(IFERROR(HLOOKUP($F313,$F8:$FS8,1,FALSE),0)=0,0,1)</f>
        <v>0</v>
      </c>
      <c r="N313" s="450">
        <f>IF(IFERROR(HLOOKUP($F313,$F9:$FS9,1,FALSE),0)=0,0,1)</f>
        <v>0</v>
      </c>
      <c r="O313" s="450">
        <f>IF(IFERROR(HLOOKUP($F313,$F10:$FS10,1,FALSE),0)=0,0,1)</f>
        <v>0</v>
      </c>
      <c r="P313" s="450">
        <f>IF(IFERROR(HLOOKUP($F313,$F11:$FS11,1,FALSE),0)=0,0,1)</f>
        <v>0</v>
      </c>
      <c r="Q313" s="450">
        <f>IF(IFERROR(HLOOKUP($F313,$F12:$FS12,1,FALSE),0)=0,0,1)</f>
        <v>0</v>
      </c>
      <c r="R313" s="450">
        <f>IF(IFERROR(HLOOKUP($F313,$F13:$FS13,1,FALSE),0)=0,0,1)</f>
        <v>0</v>
      </c>
      <c r="S313" s="450">
        <f>IF(IFERROR(HLOOKUP($F313,$F14:$FS14,1,FALSE),0)=0,0,1)</f>
        <v>0</v>
      </c>
      <c r="T313" s="450">
        <f>IF(IFERROR(HLOOKUP($F313,$F15:$FS15,1,FALSE),0)=0,0,1)</f>
        <v>0</v>
      </c>
      <c r="U313" s="450">
        <f>IF(IFERROR(HLOOKUP($F313,$F16:$FS16,1,FALSE),0)=0,0,1)</f>
        <v>0</v>
      </c>
      <c r="V313" s="450">
        <f>IF(IFERROR(HLOOKUP($F313,$F17:$FS17,1,FALSE),0)=0,0,1)</f>
        <v>0</v>
      </c>
      <c r="W313" s="450">
        <f>IF(IFERROR(HLOOKUP($F313,$F18:$FS18,1,FALSE),0)=0,0,1)</f>
        <v>0</v>
      </c>
      <c r="X313" s="450">
        <f>IF(IFERROR(HLOOKUP($F313,$F19:$FS19,1,FALSE),0)=0,0,1)</f>
        <v>0</v>
      </c>
      <c r="Y313" s="450">
        <f>IF(IFERROR(HLOOKUP($F313,$F20:$FS20,1,FALSE),0)=0,0,1)</f>
        <v>0</v>
      </c>
      <c r="Z313" s="450">
        <f>IF(IFERROR(HLOOKUP($F313,$F21:$FS21,1,FALSE),0)=0,0,1)</f>
        <v>0</v>
      </c>
      <c r="AA313" s="450">
        <f>IF(IFERROR(HLOOKUP($F313,$F22:$FS22,1,FALSE),0)=0,0,1)</f>
        <v>0</v>
      </c>
      <c r="AB313" s="450">
        <f>IF(IFERROR(HLOOKUP($F313,$F23:$FS23,1,FALSE),0)=0,0,1)</f>
        <v>1</v>
      </c>
      <c r="AC313" s="450">
        <f>IF(IFERROR(HLOOKUP($F313,$F24:$FS24,1,FALSE),0)=0,0,1)</f>
        <v>1</v>
      </c>
      <c r="AD313" s="450">
        <f>IF(IFERROR(HLOOKUP($F313,$F25:$FS25,1,FALSE),0)=0,0,1)</f>
        <v>0</v>
      </c>
      <c r="AE313" s="450">
        <f>IF(IFERROR(HLOOKUP($F313,$F26:$FS26,1,FALSE),0)=0,0,1)</f>
        <v>0</v>
      </c>
      <c r="AF313" s="450">
        <f>IF(IFERROR(HLOOKUP($F313,$F27:$FS27,1,FALSE),0)=0,0,1)</f>
        <v>0</v>
      </c>
      <c r="AG313" s="450">
        <f>IF(IFERROR(HLOOKUP($F313,$F28:$FS28,1,FALSE),0)=0,0,1)</f>
        <v>0</v>
      </c>
      <c r="AH313" s="450">
        <f>IF(IFERROR(HLOOKUP($F313,$F29:$FS29,1,FALSE),0)=0,0,1)</f>
        <v>0</v>
      </c>
      <c r="AI313" s="450">
        <f>IF(IFERROR(HLOOKUP($F313,$F30:$FS30,1,FALSE),0)=0,0,1)</f>
        <v>0</v>
      </c>
      <c r="AJ313" s="450">
        <f>IF(IFERROR(HLOOKUP($F313,$F31:$FS31,1,FALSE),0)=0,0,1)</f>
        <v>0</v>
      </c>
      <c r="AK313" s="450">
        <f>IF(IFERROR(HLOOKUP($F313,$F32:$FS32,1,FALSE),0)=0,0,1)</f>
        <v>0</v>
      </c>
      <c r="AL313" s="450">
        <f>IF(IFERROR(HLOOKUP($F313,$F33:$FS33,1,FALSE),0)=0,0,1)</f>
        <v>0</v>
      </c>
      <c r="AM313" s="450">
        <f>IF(IFERROR(HLOOKUP($F313,$F34:$FS34,1,FALSE),0)=0,0,1)</f>
        <v>0</v>
      </c>
      <c r="AN313" s="450">
        <f>IF(IFERROR(HLOOKUP($F313,$F35:$FS35,1,FALSE),0)=0,0,1)</f>
        <v>0</v>
      </c>
      <c r="AO313" s="450">
        <f>IF(IFERROR(HLOOKUP($F313,$F36:$FS36,1,FALSE),0)=0,0,1)</f>
        <v>0</v>
      </c>
      <c r="AP313" s="450">
        <f>IF(IFERROR(HLOOKUP($F313,$F37:$FS37,1,FALSE),0)=0,0,1)</f>
        <v>0</v>
      </c>
      <c r="AQ313" s="450">
        <f>IF(IFERROR(HLOOKUP($F313,$F38:$FS38,1,FALSE),0)=0,0,1)</f>
        <v>0</v>
      </c>
      <c r="AR313" s="450">
        <f>IF(IFERROR(HLOOKUP($F313,$F39:$FS39,1,FALSE),0)=0,0,1)</f>
        <v>0</v>
      </c>
      <c r="AS313" s="450">
        <f>IF(IFERROR(HLOOKUP($F313,$F40:$FS40,1,FALSE),0)=0,0,1)</f>
        <v>0</v>
      </c>
      <c r="AT313" s="450">
        <f>IF(IFERROR(HLOOKUP($F313,$F41:$FS41,1,FALSE),0)=0,0,1)</f>
        <v>0</v>
      </c>
      <c r="AU313" s="450">
        <f>IF(IFERROR(HLOOKUP($F313,$F42:$FS42,1,FALSE),0)=0,0,1)</f>
        <v>0</v>
      </c>
      <c r="AV313" s="450">
        <f>IF(IFERROR(HLOOKUP($F313,$F43:$FS43,1,FALSE),0)=0,0,1)</f>
        <v>0</v>
      </c>
      <c r="AW313" s="450">
        <f>IF(IFERROR(HLOOKUP($F313,$F44:$FS44,1,FALSE),0)=0,0,1)</f>
        <v>0</v>
      </c>
      <c r="AX313" s="450">
        <f>IF(IFERROR(HLOOKUP($F313,$F45:$FS45,1,FALSE),0)=0,0,1)</f>
        <v>0</v>
      </c>
      <c r="AY313" s="450">
        <f>IF(IFERROR(HLOOKUP($F313,$F46:$FS46,1,FALSE),0)=0,0,1)</f>
        <v>0</v>
      </c>
      <c r="AZ313" s="450">
        <f>IF(IFERROR(HLOOKUP($F313,$F47:$FS47,1,FALSE),0)=0,0,1)</f>
        <v>0</v>
      </c>
      <c r="BA313" s="450">
        <f>IF(IFERROR(HLOOKUP($F313,$F48:$FS48,1,FALSE),0)=0,0,1)</f>
        <v>0</v>
      </c>
      <c r="BB313" s="450">
        <f>IF(IFERROR(HLOOKUP($F313,$F49:$FS49,1,FALSE),0)=0,0,1)</f>
        <v>0</v>
      </c>
      <c r="BC313" s="450">
        <f>IF(IFERROR(HLOOKUP($F313,$F50:$FS50,1,FALSE),0)=0,0,1)</f>
        <v>0</v>
      </c>
      <c r="BD313" s="450">
        <f>IF(IFERROR(HLOOKUP($F313,$F51:$FS51,1,FALSE),0)=0,0,1)</f>
        <v>0</v>
      </c>
      <c r="BE313" s="450">
        <f>IF(IFERROR(HLOOKUP($F313,$F52:$FS52,1,FALSE),0)=0,0,1)</f>
        <v>0</v>
      </c>
      <c r="BF313" s="450">
        <f>IF(IFERROR(HLOOKUP($F313,$F53:$FS53,1,FALSE),0)=0,0,1)</f>
        <v>0</v>
      </c>
      <c r="BG313" s="450">
        <f>IF(IFERROR(HLOOKUP($F313,$F54:$FS54,1,FALSE),0)=0,0,1)</f>
        <v>0</v>
      </c>
      <c r="BH313" s="450">
        <f>IF(IFERROR(HLOOKUP($F313,$F55:$FS55,1,FALSE),0)=0,0,1)</f>
        <v>0</v>
      </c>
      <c r="BI313" s="450">
        <f>IF(IFERROR(HLOOKUP($F313,$F56:$FS56,1,FALSE),0)=0,0,1)</f>
        <v>0</v>
      </c>
      <c r="BJ313" s="450">
        <f>IF(IFERROR(HLOOKUP($F313,$F57:$FS57,1,FALSE),0)=0,0,1)</f>
        <v>0</v>
      </c>
      <c r="BK313" s="450">
        <f>IF(IFERROR(HLOOKUP($F313,$F58:$FS58,1,FALSE),0)=0,0,1)</f>
        <v>0</v>
      </c>
    </row>
    <row r="314" spans="1:63" ht="13">
      <c r="A314" s="609" t="s">
        <v>823</v>
      </c>
      <c r="B314" s="619" t="s">
        <v>716</v>
      </c>
      <c r="C314">
        <f t="shared" si="2"/>
        <v>2</v>
      </c>
      <c r="E314" s="609" t="s">
        <v>823</v>
      </c>
      <c r="F314" s="619" t="s">
        <v>716</v>
      </c>
      <c r="G314" s="450">
        <f>IF(IFERROR(HLOOKUP($F314,$F2:$FS2,1,FALSE),0)=0,0,1)</f>
        <v>0</v>
      </c>
      <c r="H314" s="450">
        <f>IF(IFERROR(HLOOKUP($F314,$F3:$FS3,1,FALSE),0)=0,0,1)</f>
        <v>1</v>
      </c>
      <c r="I314" s="450">
        <f>IF(IFERROR(HLOOKUP($F314,$F4:$FS4,1,FALSE),0)=0,0,1)</f>
        <v>1</v>
      </c>
      <c r="J314" s="450">
        <f>IF(IFERROR(HLOOKUP($F314,$F5:$FS5,1,FALSE),0)=0,0,1)</f>
        <v>0</v>
      </c>
      <c r="K314" s="450">
        <f>IF(IFERROR(HLOOKUP($F314,$F6:$FS6,1,FALSE),0)=0,0,1)</f>
        <v>0</v>
      </c>
      <c r="L314" s="450">
        <f>IF(IFERROR(HLOOKUP($F314,$F7:$FS7,1,FALSE),0)=0,0,1)</f>
        <v>0</v>
      </c>
      <c r="M314" s="450">
        <f>IF(IFERROR(HLOOKUP($F314,$F8:$FS8,1,FALSE),0)=0,0,1)</f>
        <v>0</v>
      </c>
      <c r="N314" s="450">
        <f>IF(IFERROR(HLOOKUP($F314,$F9:$FS9,1,FALSE),0)=0,0,1)</f>
        <v>0</v>
      </c>
      <c r="O314" s="450">
        <f>IF(IFERROR(HLOOKUP($F314,$F10:$FS10,1,FALSE),0)=0,0,1)</f>
        <v>0</v>
      </c>
      <c r="P314" s="450">
        <f>IF(IFERROR(HLOOKUP($F314,$F11:$FS11,1,FALSE),0)=0,0,1)</f>
        <v>0</v>
      </c>
      <c r="Q314" s="450">
        <f>IF(IFERROR(HLOOKUP($F314,$F12:$FS12,1,FALSE),0)=0,0,1)</f>
        <v>0</v>
      </c>
      <c r="R314" s="450">
        <f>IF(IFERROR(HLOOKUP($F314,$F13:$FS13,1,FALSE),0)=0,0,1)</f>
        <v>0</v>
      </c>
      <c r="S314" s="450">
        <f>IF(IFERROR(HLOOKUP($F314,$F14:$FS14,1,FALSE),0)=0,0,1)</f>
        <v>0</v>
      </c>
      <c r="T314" s="450">
        <f>IF(IFERROR(HLOOKUP($F314,$F15:$FS15,1,FALSE),0)=0,0,1)</f>
        <v>0</v>
      </c>
      <c r="U314" s="450">
        <f>IF(IFERROR(HLOOKUP($F314,$F16:$FS16,1,FALSE),0)=0,0,1)</f>
        <v>0</v>
      </c>
      <c r="V314" s="450">
        <f>IF(IFERROR(HLOOKUP($F314,$F17:$FS17,1,FALSE),0)=0,0,1)</f>
        <v>0</v>
      </c>
      <c r="W314" s="450">
        <f>IF(IFERROR(HLOOKUP($F314,$F18:$FS18,1,FALSE),0)=0,0,1)</f>
        <v>0</v>
      </c>
      <c r="X314" s="450">
        <f>IF(IFERROR(HLOOKUP($F314,$F19:$FS19,1,FALSE),0)=0,0,1)</f>
        <v>0</v>
      </c>
      <c r="Y314" s="450">
        <f>IF(IFERROR(HLOOKUP($F314,$F20:$FS20,1,FALSE),0)=0,0,1)</f>
        <v>0</v>
      </c>
      <c r="Z314" s="450">
        <f>IF(IFERROR(HLOOKUP($F314,$F21:$FS21,1,FALSE),0)=0,0,1)</f>
        <v>0</v>
      </c>
      <c r="AA314" s="450">
        <f>IF(IFERROR(HLOOKUP($F314,$F22:$FS22,1,FALSE),0)=0,0,1)</f>
        <v>0</v>
      </c>
      <c r="AB314" s="450">
        <f>IF(IFERROR(HLOOKUP($F314,$F23:$FS23,1,FALSE),0)=0,0,1)</f>
        <v>0</v>
      </c>
      <c r="AC314" s="450">
        <f>IF(IFERROR(HLOOKUP($F314,$F24:$FS24,1,FALSE),0)=0,0,1)</f>
        <v>0</v>
      </c>
      <c r="AD314" s="450">
        <f>IF(IFERROR(HLOOKUP($F314,$F25:$FS25,1,FALSE),0)=0,0,1)</f>
        <v>0</v>
      </c>
      <c r="AE314" s="450">
        <f>IF(IFERROR(HLOOKUP($F314,$F26:$FS26,1,FALSE),0)=0,0,1)</f>
        <v>0</v>
      </c>
      <c r="AF314" s="450">
        <f>IF(IFERROR(HLOOKUP($F314,$F27:$FS27,1,FALSE),0)=0,0,1)</f>
        <v>0</v>
      </c>
      <c r="AG314" s="450">
        <f>IF(IFERROR(HLOOKUP($F314,$F28:$FS28,1,FALSE),0)=0,0,1)</f>
        <v>0</v>
      </c>
      <c r="AH314" s="450">
        <f>IF(IFERROR(HLOOKUP($F314,$F29:$FS29,1,FALSE),0)=0,0,1)</f>
        <v>0</v>
      </c>
      <c r="AI314" s="450">
        <f>IF(IFERROR(HLOOKUP($F314,$F30:$FS30,1,FALSE),0)=0,0,1)</f>
        <v>0</v>
      </c>
      <c r="AJ314" s="450">
        <f>IF(IFERROR(HLOOKUP($F314,$F31:$FS31,1,FALSE),0)=0,0,1)</f>
        <v>0</v>
      </c>
      <c r="AK314" s="450">
        <f>IF(IFERROR(HLOOKUP($F314,$F32:$FS32,1,FALSE),0)=0,0,1)</f>
        <v>0</v>
      </c>
      <c r="AL314" s="450">
        <f>IF(IFERROR(HLOOKUP($F314,$F33:$FS33,1,FALSE),0)=0,0,1)</f>
        <v>0</v>
      </c>
      <c r="AM314" s="450">
        <f>IF(IFERROR(HLOOKUP($F314,$F34:$FS34,1,FALSE),0)=0,0,1)</f>
        <v>0</v>
      </c>
      <c r="AN314" s="450">
        <f>IF(IFERROR(HLOOKUP($F314,$F35:$FS35,1,FALSE),0)=0,0,1)</f>
        <v>0</v>
      </c>
      <c r="AO314" s="450">
        <f>IF(IFERROR(HLOOKUP($F314,$F36:$FS36,1,FALSE),0)=0,0,1)</f>
        <v>0</v>
      </c>
      <c r="AP314" s="450">
        <f>IF(IFERROR(HLOOKUP($F314,$F37:$FS37,1,FALSE),0)=0,0,1)</f>
        <v>0</v>
      </c>
      <c r="AQ314" s="450">
        <f>IF(IFERROR(HLOOKUP($F314,$F38:$FS38,1,FALSE),0)=0,0,1)</f>
        <v>0</v>
      </c>
      <c r="AR314" s="450">
        <f>IF(IFERROR(HLOOKUP($F314,$F39:$FS39,1,FALSE),0)=0,0,1)</f>
        <v>0</v>
      </c>
      <c r="AS314" s="450">
        <f>IF(IFERROR(HLOOKUP($F314,$F40:$FS40,1,FALSE),0)=0,0,1)</f>
        <v>0</v>
      </c>
      <c r="AT314" s="450">
        <f>IF(IFERROR(HLOOKUP($F314,$F41:$FS41,1,FALSE),0)=0,0,1)</f>
        <v>0</v>
      </c>
      <c r="AU314" s="450">
        <f>IF(IFERROR(HLOOKUP($F314,$F42:$FS42,1,FALSE),0)=0,0,1)</f>
        <v>0</v>
      </c>
      <c r="AV314" s="450">
        <f>IF(IFERROR(HLOOKUP($F314,$F43:$FS43,1,FALSE),0)=0,0,1)</f>
        <v>0</v>
      </c>
      <c r="AW314" s="450">
        <f>IF(IFERROR(HLOOKUP($F314,$F44:$FS44,1,FALSE),0)=0,0,1)</f>
        <v>0</v>
      </c>
      <c r="AX314" s="450">
        <f>IF(IFERROR(HLOOKUP($F314,$F45:$FS45,1,FALSE),0)=0,0,1)</f>
        <v>0</v>
      </c>
      <c r="AY314" s="450">
        <f>IF(IFERROR(HLOOKUP($F314,$F46:$FS46,1,FALSE),0)=0,0,1)</f>
        <v>0</v>
      </c>
      <c r="AZ314" s="450">
        <f>IF(IFERROR(HLOOKUP($F314,$F47:$FS47,1,FALSE),0)=0,0,1)</f>
        <v>0</v>
      </c>
      <c r="BA314" s="450">
        <f>IF(IFERROR(HLOOKUP($F314,$F48:$FS48,1,FALSE),0)=0,0,1)</f>
        <v>0</v>
      </c>
      <c r="BB314" s="450">
        <f>IF(IFERROR(HLOOKUP($F314,$F49:$FS49,1,FALSE),0)=0,0,1)</f>
        <v>0</v>
      </c>
      <c r="BC314" s="450">
        <f>IF(IFERROR(HLOOKUP($F314,$F50:$FS50,1,FALSE),0)=0,0,1)</f>
        <v>0</v>
      </c>
      <c r="BD314" s="450">
        <f>IF(IFERROR(HLOOKUP($F314,$F51:$FS51,1,FALSE),0)=0,0,1)</f>
        <v>0</v>
      </c>
      <c r="BE314" s="450">
        <f>IF(IFERROR(HLOOKUP($F314,$F52:$FS52,1,FALSE),0)=0,0,1)</f>
        <v>0</v>
      </c>
      <c r="BF314" s="450">
        <f>IF(IFERROR(HLOOKUP($F314,$F53:$FS53,1,FALSE),0)=0,0,1)</f>
        <v>0</v>
      </c>
      <c r="BG314" s="450">
        <f>IF(IFERROR(HLOOKUP($F314,$F54:$FS54,1,FALSE),0)=0,0,1)</f>
        <v>0</v>
      </c>
      <c r="BH314" s="450">
        <f>IF(IFERROR(HLOOKUP($F314,$F55:$FS55,1,FALSE),0)=0,0,1)</f>
        <v>0</v>
      </c>
      <c r="BI314" s="450">
        <f>IF(IFERROR(HLOOKUP($F314,$F56:$FS56,1,FALSE),0)=0,0,1)</f>
        <v>0</v>
      </c>
      <c r="BJ314" s="450">
        <f>IF(IFERROR(HLOOKUP($F314,$F57:$FS57,1,FALSE),0)=0,0,1)</f>
        <v>0</v>
      </c>
      <c r="BK314" s="450">
        <f>IF(IFERROR(HLOOKUP($F314,$F58:$FS58,1,FALSE),0)=0,0,1)</f>
        <v>0</v>
      </c>
    </row>
    <row r="315" spans="1:63" ht="13">
      <c r="A315" s="609" t="s">
        <v>823</v>
      </c>
      <c r="B315" s="619" t="s">
        <v>717</v>
      </c>
      <c r="C315">
        <f t="shared" si="2"/>
        <v>4</v>
      </c>
      <c r="E315" s="609" t="s">
        <v>823</v>
      </c>
      <c r="F315" s="619" t="s">
        <v>717</v>
      </c>
      <c r="G315" s="450">
        <f>IF(IFERROR(HLOOKUP($F315,$F2:$FS2,1,FALSE),0)=0,0,1)</f>
        <v>0</v>
      </c>
      <c r="H315" s="450">
        <f>IF(IFERROR(HLOOKUP($F315,$F3:$FS3,1,FALSE),0)=0,0,1)</f>
        <v>1</v>
      </c>
      <c r="I315" s="450">
        <f>IF(IFERROR(HLOOKUP($F315,$F4:$FS4,1,FALSE),0)=0,0,1)</f>
        <v>1</v>
      </c>
      <c r="J315" s="450">
        <f>IF(IFERROR(HLOOKUP($F315,$F5:$FS5,1,FALSE),0)=0,0,1)</f>
        <v>0</v>
      </c>
      <c r="K315" s="450">
        <f>IF(IFERROR(HLOOKUP($F315,$F6:$FS6,1,FALSE),0)=0,0,1)</f>
        <v>0</v>
      </c>
      <c r="L315" s="450">
        <f>IF(IFERROR(HLOOKUP($F315,$F7:$FS7,1,FALSE),0)=0,0,1)</f>
        <v>0</v>
      </c>
      <c r="M315" s="450">
        <f>IF(IFERROR(HLOOKUP($F315,$F8:$FS8,1,FALSE),0)=0,0,1)</f>
        <v>0</v>
      </c>
      <c r="N315" s="450">
        <f>IF(IFERROR(HLOOKUP($F315,$F9:$FS9,1,FALSE),0)=0,0,1)</f>
        <v>0</v>
      </c>
      <c r="O315" s="450">
        <f>IF(IFERROR(HLOOKUP($F315,$F10:$FS10,1,FALSE),0)=0,0,1)</f>
        <v>0</v>
      </c>
      <c r="P315" s="450">
        <f>IF(IFERROR(HLOOKUP($F315,$F11:$FS11,1,FALSE),0)=0,0,1)</f>
        <v>0</v>
      </c>
      <c r="Q315" s="450">
        <f>IF(IFERROR(HLOOKUP($F315,$F12:$FS12,1,FALSE),0)=0,0,1)</f>
        <v>0</v>
      </c>
      <c r="R315" s="450">
        <f>IF(IFERROR(HLOOKUP($F315,$F13:$FS13,1,FALSE),0)=0,0,1)</f>
        <v>0</v>
      </c>
      <c r="S315" s="450">
        <f>IF(IFERROR(HLOOKUP($F315,$F14:$FS14,1,FALSE),0)=0,0,1)</f>
        <v>0</v>
      </c>
      <c r="T315" s="450">
        <f>IF(IFERROR(HLOOKUP($F315,$F15:$FS15,1,FALSE),0)=0,0,1)</f>
        <v>0</v>
      </c>
      <c r="U315" s="450">
        <f>IF(IFERROR(HLOOKUP($F315,$F16:$FS16,1,FALSE),0)=0,0,1)</f>
        <v>0</v>
      </c>
      <c r="V315" s="450">
        <f>IF(IFERROR(HLOOKUP($F315,$F17:$FS17,1,FALSE),0)=0,0,1)</f>
        <v>0</v>
      </c>
      <c r="W315" s="450">
        <f>IF(IFERROR(HLOOKUP($F315,$F18:$FS18,1,FALSE),0)=0,0,1)</f>
        <v>0</v>
      </c>
      <c r="X315" s="450">
        <f>IF(IFERROR(HLOOKUP($F315,$F19:$FS19,1,FALSE),0)=0,0,1)</f>
        <v>0</v>
      </c>
      <c r="Y315" s="450">
        <f>IF(IFERROR(HLOOKUP($F315,$F20:$FS20,1,FALSE),0)=0,0,1)</f>
        <v>0</v>
      </c>
      <c r="Z315" s="450">
        <f>IF(IFERROR(HLOOKUP($F315,$F21:$FS21,1,FALSE),0)=0,0,1)</f>
        <v>0</v>
      </c>
      <c r="AA315" s="450">
        <f>IF(IFERROR(HLOOKUP($F315,$F22:$FS22,1,FALSE),0)=0,0,1)</f>
        <v>0</v>
      </c>
      <c r="AB315" s="450">
        <f>IF(IFERROR(HLOOKUP($F315,$F23:$FS23,1,FALSE),0)=0,0,1)</f>
        <v>1</v>
      </c>
      <c r="AC315" s="450">
        <f>IF(IFERROR(HLOOKUP($F315,$F24:$FS24,1,FALSE),0)=0,0,1)</f>
        <v>1</v>
      </c>
      <c r="AD315" s="450">
        <f>IF(IFERROR(HLOOKUP($F315,$F25:$FS25,1,FALSE),0)=0,0,1)</f>
        <v>0</v>
      </c>
      <c r="AE315" s="450">
        <f>IF(IFERROR(HLOOKUP($F315,$F26:$FS26,1,FALSE),0)=0,0,1)</f>
        <v>0</v>
      </c>
      <c r="AF315" s="450">
        <f>IF(IFERROR(HLOOKUP($F315,$F27:$FS27,1,FALSE),0)=0,0,1)</f>
        <v>0</v>
      </c>
      <c r="AG315" s="450">
        <f>IF(IFERROR(HLOOKUP($F315,$F28:$FS28,1,FALSE),0)=0,0,1)</f>
        <v>0</v>
      </c>
      <c r="AH315" s="450">
        <f>IF(IFERROR(HLOOKUP($F315,$F29:$FS29,1,FALSE),0)=0,0,1)</f>
        <v>0</v>
      </c>
      <c r="AI315" s="450">
        <f>IF(IFERROR(HLOOKUP($F315,$F30:$FS30,1,FALSE),0)=0,0,1)</f>
        <v>0</v>
      </c>
      <c r="AJ315" s="450">
        <f>IF(IFERROR(HLOOKUP($F315,$F31:$FS31,1,FALSE),0)=0,0,1)</f>
        <v>0</v>
      </c>
      <c r="AK315" s="450">
        <f>IF(IFERROR(HLOOKUP($F315,$F32:$FS32,1,FALSE),0)=0,0,1)</f>
        <v>0</v>
      </c>
      <c r="AL315" s="450">
        <f>IF(IFERROR(HLOOKUP($F315,$F33:$FS33,1,FALSE),0)=0,0,1)</f>
        <v>0</v>
      </c>
      <c r="AM315" s="450">
        <f>IF(IFERROR(HLOOKUP($F315,$F34:$FS34,1,FALSE),0)=0,0,1)</f>
        <v>0</v>
      </c>
      <c r="AN315" s="450">
        <f>IF(IFERROR(HLOOKUP($F315,$F35:$FS35,1,FALSE),0)=0,0,1)</f>
        <v>0</v>
      </c>
      <c r="AO315" s="450">
        <f>IF(IFERROR(HLOOKUP($F315,$F36:$FS36,1,FALSE),0)=0,0,1)</f>
        <v>0</v>
      </c>
      <c r="AP315" s="450">
        <f>IF(IFERROR(HLOOKUP($F315,$F37:$FS37,1,FALSE),0)=0,0,1)</f>
        <v>0</v>
      </c>
      <c r="AQ315" s="450">
        <f>IF(IFERROR(HLOOKUP($F315,$F38:$FS38,1,FALSE),0)=0,0,1)</f>
        <v>0</v>
      </c>
      <c r="AR315" s="450">
        <f>IF(IFERROR(HLOOKUP($F315,$F39:$FS39,1,FALSE),0)=0,0,1)</f>
        <v>0</v>
      </c>
      <c r="AS315" s="450">
        <f>IF(IFERROR(HLOOKUP($F315,$F40:$FS40,1,FALSE),0)=0,0,1)</f>
        <v>0</v>
      </c>
      <c r="AT315" s="450">
        <f>IF(IFERROR(HLOOKUP($F315,$F41:$FS41,1,FALSE),0)=0,0,1)</f>
        <v>0</v>
      </c>
      <c r="AU315" s="450">
        <f>IF(IFERROR(HLOOKUP($F315,$F42:$FS42,1,FALSE),0)=0,0,1)</f>
        <v>0</v>
      </c>
      <c r="AV315" s="450">
        <f>IF(IFERROR(HLOOKUP($F315,$F43:$FS43,1,FALSE),0)=0,0,1)</f>
        <v>0</v>
      </c>
      <c r="AW315" s="450">
        <f>IF(IFERROR(HLOOKUP($F315,$F44:$FS44,1,FALSE),0)=0,0,1)</f>
        <v>0</v>
      </c>
      <c r="AX315" s="450">
        <f>IF(IFERROR(HLOOKUP($F315,$F45:$FS45,1,FALSE),0)=0,0,1)</f>
        <v>0</v>
      </c>
      <c r="AY315" s="450">
        <f>IF(IFERROR(HLOOKUP($F315,$F46:$FS46,1,FALSE),0)=0,0,1)</f>
        <v>0</v>
      </c>
      <c r="AZ315" s="450">
        <f>IF(IFERROR(HLOOKUP($F315,$F47:$FS47,1,FALSE),0)=0,0,1)</f>
        <v>0</v>
      </c>
      <c r="BA315" s="450">
        <f>IF(IFERROR(HLOOKUP($F315,$F48:$FS48,1,FALSE),0)=0,0,1)</f>
        <v>0</v>
      </c>
      <c r="BB315" s="450">
        <f>IF(IFERROR(HLOOKUP($F315,$F49:$FS49,1,FALSE),0)=0,0,1)</f>
        <v>0</v>
      </c>
      <c r="BC315" s="450">
        <f>IF(IFERROR(HLOOKUP($F315,$F50:$FS50,1,FALSE),0)=0,0,1)</f>
        <v>0</v>
      </c>
      <c r="BD315" s="450">
        <f>IF(IFERROR(HLOOKUP($F315,$F51:$FS51,1,FALSE),0)=0,0,1)</f>
        <v>0</v>
      </c>
      <c r="BE315" s="450">
        <f>IF(IFERROR(HLOOKUP($F315,$F52:$FS52,1,FALSE),0)=0,0,1)</f>
        <v>0</v>
      </c>
      <c r="BF315" s="450">
        <f>IF(IFERROR(HLOOKUP($F315,$F53:$FS53,1,FALSE),0)=0,0,1)</f>
        <v>0</v>
      </c>
      <c r="BG315" s="450">
        <f>IF(IFERROR(HLOOKUP($F315,$F54:$FS54,1,FALSE),0)=0,0,1)</f>
        <v>0</v>
      </c>
      <c r="BH315" s="450">
        <f>IF(IFERROR(HLOOKUP($F315,$F55:$FS55,1,FALSE),0)=0,0,1)</f>
        <v>0</v>
      </c>
      <c r="BI315" s="450">
        <f>IF(IFERROR(HLOOKUP($F315,$F56:$FS56,1,FALSE),0)=0,0,1)</f>
        <v>0</v>
      </c>
      <c r="BJ315" s="450">
        <f>IF(IFERROR(HLOOKUP($F315,$F57:$FS57,1,FALSE),0)=0,0,1)</f>
        <v>0</v>
      </c>
      <c r="BK315" s="450">
        <f>IF(IFERROR(HLOOKUP($F315,$F58:$FS58,1,FALSE),0)=0,0,1)</f>
        <v>0</v>
      </c>
    </row>
    <row r="316" spans="1:63" ht="13">
      <c r="A316" s="609" t="s">
        <v>823</v>
      </c>
      <c r="B316" s="619" t="s">
        <v>718</v>
      </c>
      <c r="C316">
        <f t="shared" si="2"/>
        <v>2</v>
      </c>
      <c r="E316" s="609" t="s">
        <v>823</v>
      </c>
      <c r="F316" s="619" t="s">
        <v>718</v>
      </c>
      <c r="G316" s="450">
        <f>IF(IFERROR(HLOOKUP($F316,$F2:$FS2,1,FALSE),0)=0,0,1)</f>
        <v>0</v>
      </c>
      <c r="H316" s="450">
        <f>IF(IFERROR(HLOOKUP($F316,$F3:$FS3,1,FALSE),0)=0,0,1)</f>
        <v>1</v>
      </c>
      <c r="I316" s="450">
        <f>IF(IFERROR(HLOOKUP($F316,$F4:$FS4,1,FALSE),0)=0,0,1)</f>
        <v>1</v>
      </c>
      <c r="J316" s="450">
        <f>IF(IFERROR(HLOOKUP($F316,$F5:$FS5,1,FALSE),0)=0,0,1)</f>
        <v>0</v>
      </c>
      <c r="K316" s="450">
        <f>IF(IFERROR(HLOOKUP($F316,$F6:$FS6,1,FALSE),0)=0,0,1)</f>
        <v>0</v>
      </c>
      <c r="L316" s="450">
        <f>IF(IFERROR(HLOOKUP($F316,$F7:$FS7,1,FALSE),0)=0,0,1)</f>
        <v>0</v>
      </c>
      <c r="M316" s="450">
        <f>IF(IFERROR(HLOOKUP($F316,$F8:$FS8,1,FALSE),0)=0,0,1)</f>
        <v>0</v>
      </c>
      <c r="N316" s="450">
        <f>IF(IFERROR(HLOOKUP($F316,$F9:$FS9,1,FALSE),0)=0,0,1)</f>
        <v>0</v>
      </c>
      <c r="O316" s="450">
        <f>IF(IFERROR(HLOOKUP($F316,$F10:$FS10,1,FALSE),0)=0,0,1)</f>
        <v>0</v>
      </c>
      <c r="P316" s="450">
        <f>IF(IFERROR(HLOOKUP($F316,$F11:$FS11,1,FALSE),0)=0,0,1)</f>
        <v>0</v>
      </c>
      <c r="Q316" s="450">
        <f>IF(IFERROR(HLOOKUP($F316,$F12:$FS12,1,FALSE),0)=0,0,1)</f>
        <v>0</v>
      </c>
      <c r="R316" s="450">
        <f>IF(IFERROR(HLOOKUP($F316,$F13:$FS13,1,FALSE),0)=0,0,1)</f>
        <v>0</v>
      </c>
      <c r="S316" s="450">
        <f>IF(IFERROR(HLOOKUP($F316,$F14:$FS14,1,FALSE),0)=0,0,1)</f>
        <v>0</v>
      </c>
      <c r="T316" s="450">
        <f>IF(IFERROR(HLOOKUP($F316,$F15:$FS15,1,FALSE),0)=0,0,1)</f>
        <v>0</v>
      </c>
      <c r="U316" s="450">
        <f>IF(IFERROR(HLOOKUP($F316,$F16:$FS16,1,FALSE),0)=0,0,1)</f>
        <v>0</v>
      </c>
      <c r="V316" s="450">
        <f>IF(IFERROR(HLOOKUP($F316,$F17:$FS17,1,FALSE),0)=0,0,1)</f>
        <v>0</v>
      </c>
      <c r="W316" s="450">
        <f>IF(IFERROR(HLOOKUP($F316,$F18:$FS18,1,FALSE),0)=0,0,1)</f>
        <v>0</v>
      </c>
      <c r="X316" s="450">
        <f>IF(IFERROR(HLOOKUP($F316,$F19:$FS19,1,FALSE),0)=0,0,1)</f>
        <v>0</v>
      </c>
      <c r="Y316" s="450">
        <f>IF(IFERROR(HLOOKUP($F316,$F20:$FS20,1,FALSE),0)=0,0,1)</f>
        <v>0</v>
      </c>
      <c r="Z316" s="450">
        <f>IF(IFERROR(HLOOKUP($F316,$F21:$FS21,1,FALSE),0)=0,0,1)</f>
        <v>0</v>
      </c>
      <c r="AA316" s="450">
        <f>IF(IFERROR(HLOOKUP($F316,$F22:$FS22,1,FALSE),0)=0,0,1)</f>
        <v>0</v>
      </c>
      <c r="AB316" s="450">
        <f>IF(IFERROR(HLOOKUP($F316,$F23:$FS23,1,FALSE),0)=0,0,1)</f>
        <v>0</v>
      </c>
      <c r="AC316" s="450">
        <f>IF(IFERROR(HLOOKUP($F316,$F24:$FS24,1,FALSE),0)=0,0,1)</f>
        <v>0</v>
      </c>
      <c r="AD316" s="450">
        <f>IF(IFERROR(HLOOKUP($F316,$F25:$FS25,1,FALSE),0)=0,0,1)</f>
        <v>0</v>
      </c>
      <c r="AE316" s="450">
        <f>IF(IFERROR(HLOOKUP($F316,$F26:$FS26,1,FALSE),0)=0,0,1)</f>
        <v>0</v>
      </c>
      <c r="AF316" s="450">
        <f>IF(IFERROR(HLOOKUP($F316,$F27:$FS27,1,FALSE),0)=0,0,1)</f>
        <v>0</v>
      </c>
      <c r="AG316" s="450">
        <f>IF(IFERROR(HLOOKUP($F316,$F28:$FS28,1,FALSE),0)=0,0,1)</f>
        <v>0</v>
      </c>
      <c r="AH316" s="450">
        <f>IF(IFERROR(HLOOKUP($F316,$F29:$FS29,1,FALSE),0)=0,0,1)</f>
        <v>0</v>
      </c>
      <c r="AI316" s="450">
        <f>IF(IFERROR(HLOOKUP($F316,$F30:$FS30,1,FALSE),0)=0,0,1)</f>
        <v>0</v>
      </c>
      <c r="AJ316" s="450">
        <f>IF(IFERROR(HLOOKUP($F316,$F31:$FS31,1,FALSE),0)=0,0,1)</f>
        <v>0</v>
      </c>
      <c r="AK316" s="450">
        <f>IF(IFERROR(HLOOKUP($F316,$F32:$FS32,1,FALSE),0)=0,0,1)</f>
        <v>0</v>
      </c>
      <c r="AL316" s="450">
        <f>IF(IFERROR(HLOOKUP($F316,$F33:$FS33,1,FALSE),0)=0,0,1)</f>
        <v>0</v>
      </c>
      <c r="AM316" s="450">
        <f>IF(IFERROR(HLOOKUP($F316,$F34:$FS34,1,FALSE),0)=0,0,1)</f>
        <v>0</v>
      </c>
      <c r="AN316" s="450">
        <f>IF(IFERROR(HLOOKUP($F316,$F35:$FS35,1,FALSE),0)=0,0,1)</f>
        <v>0</v>
      </c>
      <c r="AO316" s="450">
        <f>IF(IFERROR(HLOOKUP($F316,$F36:$FS36,1,FALSE),0)=0,0,1)</f>
        <v>0</v>
      </c>
      <c r="AP316" s="450">
        <f>IF(IFERROR(HLOOKUP($F316,$F37:$FS37,1,FALSE),0)=0,0,1)</f>
        <v>0</v>
      </c>
      <c r="AQ316" s="450">
        <f>IF(IFERROR(HLOOKUP($F316,$F38:$FS38,1,FALSE),0)=0,0,1)</f>
        <v>0</v>
      </c>
      <c r="AR316" s="450">
        <f>IF(IFERROR(HLOOKUP($F316,$F39:$FS39,1,FALSE),0)=0,0,1)</f>
        <v>0</v>
      </c>
      <c r="AS316" s="450">
        <f>IF(IFERROR(HLOOKUP($F316,$F40:$FS40,1,FALSE),0)=0,0,1)</f>
        <v>0</v>
      </c>
      <c r="AT316" s="450">
        <f>IF(IFERROR(HLOOKUP($F316,$F41:$FS41,1,FALSE),0)=0,0,1)</f>
        <v>0</v>
      </c>
      <c r="AU316" s="450">
        <f>IF(IFERROR(HLOOKUP($F316,$F42:$FS42,1,FALSE),0)=0,0,1)</f>
        <v>0</v>
      </c>
      <c r="AV316" s="450">
        <f>IF(IFERROR(HLOOKUP($F316,$F43:$FS43,1,FALSE),0)=0,0,1)</f>
        <v>0</v>
      </c>
      <c r="AW316" s="450">
        <f>IF(IFERROR(HLOOKUP($F316,$F44:$FS44,1,FALSE),0)=0,0,1)</f>
        <v>0</v>
      </c>
      <c r="AX316" s="450">
        <f>IF(IFERROR(HLOOKUP($F316,$F45:$FS45,1,FALSE),0)=0,0,1)</f>
        <v>0</v>
      </c>
      <c r="AY316" s="450">
        <f>IF(IFERROR(HLOOKUP($F316,$F46:$FS46,1,FALSE),0)=0,0,1)</f>
        <v>0</v>
      </c>
      <c r="AZ316" s="450">
        <f>IF(IFERROR(HLOOKUP($F316,$F47:$FS47,1,FALSE),0)=0,0,1)</f>
        <v>0</v>
      </c>
      <c r="BA316" s="450">
        <f>IF(IFERROR(HLOOKUP($F316,$F48:$FS48,1,FALSE),0)=0,0,1)</f>
        <v>0</v>
      </c>
      <c r="BB316" s="450">
        <f>IF(IFERROR(HLOOKUP($F316,$F49:$FS49,1,FALSE),0)=0,0,1)</f>
        <v>0</v>
      </c>
      <c r="BC316" s="450">
        <f>IF(IFERROR(HLOOKUP($F316,$F50:$FS50,1,FALSE),0)=0,0,1)</f>
        <v>0</v>
      </c>
      <c r="BD316" s="450">
        <f>IF(IFERROR(HLOOKUP($F316,$F51:$FS51,1,FALSE),0)=0,0,1)</f>
        <v>0</v>
      </c>
      <c r="BE316" s="450">
        <f>IF(IFERROR(HLOOKUP($F316,$F52:$FS52,1,FALSE),0)=0,0,1)</f>
        <v>0</v>
      </c>
      <c r="BF316" s="450">
        <f>IF(IFERROR(HLOOKUP($F316,$F53:$FS53,1,FALSE),0)=0,0,1)</f>
        <v>0</v>
      </c>
      <c r="BG316" s="450">
        <f>IF(IFERROR(HLOOKUP($F316,$F54:$FS54,1,FALSE),0)=0,0,1)</f>
        <v>0</v>
      </c>
      <c r="BH316" s="450">
        <f>IF(IFERROR(HLOOKUP($F316,$F55:$FS55,1,FALSE),0)=0,0,1)</f>
        <v>0</v>
      </c>
      <c r="BI316" s="450">
        <f>IF(IFERROR(HLOOKUP($F316,$F56:$FS56,1,FALSE),0)=0,0,1)</f>
        <v>0</v>
      </c>
      <c r="BJ316" s="450">
        <f>IF(IFERROR(HLOOKUP($F316,$F57:$FS57,1,FALSE),0)=0,0,1)</f>
        <v>0</v>
      </c>
      <c r="BK316" s="450">
        <f>IF(IFERROR(HLOOKUP($F316,$F58:$FS58,1,FALSE),0)=0,0,1)</f>
        <v>0</v>
      </c>
    </row>
    <row r="317" spans="1:63" ht="13">
      <c r="A317" s="609" t="s">
        <v>824</v>
      </c>
      <c r="B317" s="619" t="s">
        <v>719</v>
      </c>
      <c r="C317">
        <f t="shared" si="2"/>
        <v>2</v>
      </c>
      <c r="E317" s="609" t="s">
        <v>824</v>
      </c>
      <c r="F317" s="619" t="s">
        <v>719</v>
      </c>
      <c r="G317" s="450">
        <f>IF(IFERROR(HLOOKUP($F317,$F2:$FS2,1,FALSE),0)=0,0,1)</f>
        <v>0</v>
      </c>
      <c r="H317" s="450">
        <f>IF(IFERROR(HLOOKUP($F317,$F3:$FS3,1,FALSE),0)=0,0,1)</f>
        <v>1</v>
      </c>
      <c r="I317" s="450">
        <f>IF(IFERROR(HLOOKUP($F317,$F4:$FS4,1,FALSE),0)=0,0,1)</f>
        <v>1</v>
      </c>
      <c r="J317" s="450">
        <f>IF(IFERROR(HLOOKUP($F317,$F5:$FS5,1,FALSE),0)=0,0,1)</f>
        <v>0</v>
      </c>
      <c r="K317" s="450">
        <f>IF(IFERROR(HLOOKUP($F317,$F6:$FS6,1,FALSE),0)=0,0,1)</f>
        <v>0</v>
      </c>
      <c r="L317" s="450">
        <f>IF(IFERROR(HLOOKUP($F317,$F7:$FS7,1,FALSE),0)=0,0,1)</f>
        <v>0</v>
      </c>
      <c r="M317" s="450">
        <f>IF(IFERROR(HLOOKUP($F317,$F8:$FS8,1,FALSE),0)=0,0,1)</f>
        <v>0</v>
      </c>
      <c r="N317" s="450">
        <f>IF(IFERROR(HLOOKUP($F317,$F9:$FS9,1,FALSE),0)=0,0,1)</f>
        <v>0</v>
      </c>
      <c r="O317" s="450">
        <f>IF(IFERROR(HLOOKUP($F317,$F10:$FS10,1,FALSE),0)=0,0,1)</f>
        <v>0</v>
      </c>
      <c r="P317" s="450">
        <f>IF(IFERROR(HLOOKUP($F317,$F11:$FS11,1,FALSE),0)=0,0,1)</f>
        <v>0</v>
      </c>
      <c r="Q317" s="450">
        <f>IF(IFERROR(HLOOKUP($F317,$F12:$FS12,1,FALSE),0)=0,0,1)</f>
        <v>0</v>
      </c>
      <c r="R317" s="450">
        <f>IF(IFERROR(HLOOKUP($F317,$F13:$FS13,1,FALSE),0)=0,0,1)</f>
        <v>0</v>
      </c>
      <c r="S317" s="450">
        <f>IF(IFERROR(HLOOKUP($F317,$F14:$FS14,1,FALSE),0)=0,0,1)</f>
        <v>0</v>
      </c>
      <c r="T317" s="450">
        <f>IF(IFERROR(HLOOKUP($F317,$F15:$FS15,1,FALSE),0)=0,0,1)</f>
        <v>0</v>
      </c>
      <c r="U317" s="450">
        <f>IF(IFERROR(HLOOKUP($F317,$F16:$FS16,1,FALSE),0)=0,0,1)</f>
        <v>0</v>
      </c>
      <c r="V317" s="450">
        <f>IF(IFERROR(HLOOKUP($F317,$F17:$FS17,1,FALSE),0)=0,0,1)</f>
        <v>0</v>
      </c>
      <c r="W317" s="450">
        <f>IF(IFERROR(HLOOKUP($F317,$F18:$FS18,1,FALSE),0)=0,0,1)</f>
        <v>0</v>
      </c>
      <c r="X317" s="450">
        <f>IF(IFERROR(HLOOKUP($F317,$F19:$FS19,1,FALSE),0)=0,0,1)</f>
        <v>0</v>
      </c>
      <c r="Y317" s="450">
        <f>IF(IFERROR(HLOOKUP($F317,$F20:$FS20,1,FALSE),0)=0,0,1)</f>
        <v>0</v>
      </c>
      <c r="Z317" s="450">
        <f>IF(IFERROR(HLOOKUP($F317,$F21:$FS21,1,FALSE),0)=0,0,1)</f>
        <v>0</v>
      </c>
      <c r="AA317" s="450">
        <f>IF(IFERROR(HLOOKUP($F317,$F22:$FS22,1,FALSE),0)=0,0,1)</f>
        <v>0</v>
      </c>
      <c r="AB317" s="450">
        <f>IF(IFERROR(HLOOKUP($F317,$F23:$FS23,1,FALSE),0)=0,0,1)</f>
        <v>0</v>
      </c>
      <c r="AC317" s="450">
        <f>IF(IFERROR(HLOOKUP($F317,$F24:$FS24,1,FALSE),0)=0,0,1)</f>
        <v>0</v>
      </c>
      <c r="AD317" s="450">
        <f>IF(IFERROR(HLOOKUP($F317,$F25:$FS25,1,FALSE),0)=0,0,1)</f>
        <v>0</v>
      </c>
      <c r="AE317" s="450">
        <f>IF(IFERROR(HLOOKUP($F317,$F26:$FS26,1,FALSE),0)=0,0,1)</f>
        <v>0</v>
      </c>
      <c r="AF317" s="450">
        <f>IF(IFERROR(HLOOKUP($F317,$F27:$FS27,1,FALSE),0)=0,0,1)</f>
        <v>0</v>
      </c>
      <c r="AG317" s="450">
        <f>IF(IFERROR(HLOOKUP($F317,$F28:$FS28,1,FALSE),0)=0,0,1)</f>
        <v>0</v>
      </c>
      <c r="AH317" s="450">
        <f>IF(IFERROR(HLOOKUP($F317,$F29:$FS29,1,FALSE),0)=0,0,1)</f>
        <v>0</v>
      </c>
      <c r="AI317" s="450">
        <f>IF(IFERROR(HLOOKUP($F317,$F30:$FS30,1,FALSE),0)=0,0,1)</f>
        <v>0</v>
      </c>
      <c r="AJ317" s="450">
        <f>IF(IFERROR(HLOOKUP($F317,$F31:$FS31,1,FALSE),0)=0,0,1)</f>
        <v>0</v>
      </c>
      <c r="AK317" s="450">
        <f>IF(IFERROR(HLOOKUP($F317,$F32:$FS32,1,FALSE),0)=0,0,1)</f>
        <v>0</v>
      </c>
      <c r="AL317" s="450">
        <f>IF(IFERROR(HLOOKUP($F317,$F33:$FS33,1,FALSE),0)=0,0,1)</f>
        <v>0</v>
      </c>
      <c r="AM317" s="450">
        <f>IF(IFERROR(HLOOKUP($F317,$F34:$FS34,1,FALSE),0)=0,0,1)</f>
        <v>0</v>
      </c>
      <c r="AN317" s="450">
        <f>IF(IFERROR(HLOOKUP($F317,$F35:$FS35,1,FALSE),0)=0,0,1)</f>
        <v>0</v>
      </c>
      <c r="AO317" s="450">
        <f>IF(IFERROR(HLOOKUP($F317,$F36:$FS36,1,FALSE),0)=0,0,1)</f>
        <v>0</v>
      </c>
      <c r="AP317" s="450">
        <f>IF(IFERROR(HLOOKUP($F317,$F37:$FS37,1,FALSE),0)=0,0,1)</f>
        <v>0</v>
      </c>
      <c r="AQ317" s="450">
        <f>IF(IFERROR(HLOOKUP($F317,$F38:$FS38,1,FALSE),0)=0,0,1)</f>
        <v>0</v>
      </c>
      <c r="AR317" s="450">
        <f>IF(IFERROR(HLOOKUP($F317,$F39:$FS39,1,FALSE),0)=0,0,1)</f>
        <v>0</v>
      </c>
      <c r="AS317" s="450">
        <f>IF(IFERROR(HLOOKUP($F317,$F40:$FS40,1,FALSE),0)=0,0,1)</f>
        <v>0</v>
      </c>
      <c r="AT317" s="450">
        <f>IF(IFERROR(HLOOKUP($F317,$F41:$FS41,1,FALSE),0)=0,0,1)</f>
        <v>0</v>
      </c>
      <c r="AU317" s="450">
        <f>IF(IFERROR(HLOOKUP($F317,$F42:$FS42,1,FALSE),0)=0,0,1)</f>
        <v>0</v>
      </c>
      <c r="AV317" s="450">
        <f>IF(IFERROR(HLOOKUP($F317,$F43:$FS43,1,FALSE),0)=0,0,1)</f>
        <v>0</v>
      </c>
      <c r="AW317" s="450">
        <f>IF(IFERROR(HLOOKUP($F317,$F44:$FS44,1,FALSE),0)=0,0,1)</f>
        <v>0</v>
      </c>
      <c r="AX317" s="450">
        <f>IF(IFERROR(HLOOKUP($F317,$F45:$FS45,1,FALSE),0)=0,0,1)</f>
        <v>0</v>
      </c>
      <c r="AY317" s="450">
        <f>IF(IFERROR(HLOOKUP($F317,$F46:$FS46,1,FALSE),0)=0,0,1)</f>
        <v>0</v>
      </c>
      <c r="AZ317" s="450">
        <f>IF(IFERROR(HLOOKUP($F317,$F47:$FS47,1,FALSE),0)=0,0,1)</f>
        <v>0</v>
      </c>
      <c r="BA317" s="450">
        <f>IF(IFERROR(HLOOKUP($F317,$F48:$FS48,1,FALSE),0)=0,0,1)</f>
        <v>0</v>
      </c>
      <c r="BB317" s="450">
        <f>IF(IFERROR(HLOOKUP($F317,$F49:$FS49,1,FALSE),0)=0,0,1)</f>
        <v>0</v>
      </c>
      <c r="BC317" s="450">
        <f>IF(IFERROR(HLOOKUP($F317,$F50:$FS50,1,FALSE),0)=0,0,1)</f>
        <v>0</v>
      </c>
      <c r="BD317" s="450">
        <f>IF(IFERROR(HLOOKUP($F317,$F51:$FS51,1,FALSE),0)=0,0,1)</f>
        <v>0</v>
      </c>
      <c r="BE317" s="450">
        <f>IF(IFERROR(HLOOKUP($F317,$F52:$FS52,1,FALSE),0)=0,0,1)</f>
        <v>0</v>
      </c>
      <c r="BF317" s="450">
        <f>IF(IFERROR(HLOOKUP($F317,$F53:$FS53,1,FALSE),0)=0,0,1)</f>
        <v>0</v>
      </c>
      <c r="BG317" s="450">
        <f>IF(IFERROR(HLOOKUP($F317,$F54:$FS54,1,FALSE),0)=0,0,1)</f>
        <v>0</v>
      </c>
      <c r="BH317" s="450">
        <f>IF(IFERROR(HLOOKUP($F317,$F55:$FS55,1,FALSE),0)=0,0,1)</f>
        <v>0</v>
      </c>
      <c r="BI317" s="450">
        <f>IF(IFERROR(HLOOKUP($F317,$F56:$FS56,1,FALSE),0)=0,0,1)</f>
        <v>0</v>
      </c>
      <c r="BJ317" s="450">
        <f>IF(IFERROR(HLOOKUP($F317,$F57:$FS57,1,FALSE),0)=0,0,1)</f>
        <v>0</v>
      </c>
      <c r="BK317" s="450">
        <f>IF(IFERROR(HLOOKUP($F317,$F58:$FS58,1,FALSE),0)=0,0,1)</f>
        <v>0</v>
      </c>
    </row>
    <row r="318" spans="1:63" ht="13">
      <c r="A318" s="609" t="s">
        <v>824</v>
      </c>
      <c r="B318" s="619" t="s">
        <v>720</v>
      </c>
      <c r="C318">
        <f t="shared" si="2"/>
        <v>4</v>
      </c>
      <c r="E318" s="609" t="s">
        <v>824</v>
      </c>
      <c r="F318" s="619" t="s">
        <v>720</v>
      </c>
      <c r="G318" s="450">
        <f>IF(IFERROR(HLOOKUP($F318,$F2:$FS2,1,FALSE),0)=0,0,1)</f>
        <v>0</v>
      </c>
      <c r="H318" s="450">
        <f>IF(IFERROR(HLOOKUP($F318,$F3:$FS3,1,FALSE),0)=0,0,1)</f>
        <v>1</v>
      </c>
      <c r="I318" s="450">
        <f>IF(IFERROR(HLOOKUP($F318,$F4:$FS4,1,FALSE),0)=0,0,1)</f>
        <v>1</v>
      </c>
      <c r="J318" s="450">
        <f>IF(IFERROR(HLOOKUP($F318,$F5:$FS5,1,FALSE),0)=0,0,1)</f>
        <v>0</v>
      </c>
      <c r="K318" s="450">
        <f>IF(IFERROR(HLOOKUP($F318,$F6:$FS6,1,FALSE),0)=0,0,1)</f>
        <v>0</v>
      </c>
      <c r="L318" s="450">
        <f>IF(IFERROR(HLOOKUP($F318,$F7:$FS7,1,FALSE),0)=0,0,1)</f>
        <v>0</v>
      </c>
      <c r="M318" s="450">
        <f>IF(IFERROR(HLOOKUP($F318,$F8:$FS8,1,FALSE),0)=0,0,1)</f>
        <v>1</v>
      </c>
      <c r="N318" s="450">
        <f>IF(IFERROR(HLOOKUP($F318,$F9:$FS9,1,FALSE),0)=0,0,1)</f>
        <v>0</v>
      </c>
      <c r="O318" s="450">
        <f>IF(IFERROR(HLOOKUP($F318,$F10:$FS10,1,FALSE),0)=0,0,1)</f>
        <v>0</v>
      </c>
      <c r="P318" s="450">
        <f>IF(IFERROR(HLOOKUP($F318,$F11:$FS11,1,FALSE),0)=0,0,1)</f>
        <v>0</v>
      </c>
      <c r="Q318" s="450">
        <f>IF(IFERROR(HLOOKUP($F318,$F12:$FS12,1,FALSE),0)=0,0,1)</f>
        <v>0</v>
      </c>
      <c r="R318" s="450">
        <f>IF(IFERROR(HLOOKUP($F318,$F13:$FS13,1,FALSE),0)=0,0,1)</f>
        <v>0</v>
      </c>
      <c r="S318" s="450">
        <f>IF(IFERROR(HLOOKUP($F318,$F14:$FS14,1,FALSE),0)=0,0,1)</f>
        <v>0</v>
      </c>
      <c r="T318" s="450">
        <f>IF(IFERROR(HLOOKUP($F318,$F15:$FS15,1,FALSE),0)=0,0,1)</f>
        <v>0</v>
      </c>
      <c r="U318" s="450">
        <f>IF(IFERROR(HLOOKUP($F318,$F16:$FS16,1,FALSE),0)=0,0,1)</f>
        <v>0</v>
      </c>
      <c r="V318" s="450">
        <f>IF(IFERROR(HLOOKUP($F318,$F17:$FS17,1,FALSE),0)=0,0,1)</f>
        <v>0</v>
      </c>
      <c r="W318" s="450">
        <f>IF(IFERROR(HLOOKUP($F318,$F18:$FS18,1,FALSE),0)=0,0,1)</f>
        <v>0</v>
      </c>
      <c r="X318" s="450">
        <f>IF(IFERROR(HLOOKUP($F318,$F19:$FS19,1,FALSE),0)=0,0,1)</f>
        <v>0</v>
      </c>
      <c r="Y318" s="450">
        <f>IF(IFERROR(HLOOKUP($F318,$F20:$FS20,1,FALSE),0)=0,0,1)</f>
        <v>0</v>
      </c>
      <c r="Z318" s="450">
        <f>IF(IFERROR(HLOOKUP($F318,$F21:$FS21,1,FALSE),0)=0,0,1)</f>
        <v>0</v>
      </c>
      <c r="AA318" s="450">
        <f>IF(IFERROR(HLOOKUP($F318,$F22:$FS22,1,FALSE),0)=0,0,1)</f>
        <v>0</v>
      </c>
      <c r="AB318" s="450">
        <f>IF(IFERROR(HLOOKUP($F318,$F23:$FS23,1,FALSE),0)=0,0,1)</f>
        <v>0</v>
      </c>
      <c r="AC318" s="450">
        <f>IF(IFERROR(HLOOKUP($F318,$F24:$FS24,1,FALSE),0)=0,0,1)</f>
        <v>0</v>
      </c>
      <c r="AD318" s="450">
        <f>IF(IFERROR(HLOOKUP($F318,$F25:$FS25,1,FALSE),0)=0,0,1)</f>
        <v>0</v>
      </c>
      <c r="AE318" s="450">
        <f>IF(IFERROR(HLOOKUP($F318,$F26:$FS26,1,FALSE),0)=0,0,1)</f>
        <v>0</v>
      </c>
      <c r="AF318" s="450">
        <f>IF(IFERROR(HLOOKUP($F318,$F27:$FS27,1,FALSE),0)=0,0,1)</f>
        <v>0</v>
      </c>
      <c r="AG318" s="450">
        <f>IF(IFERROR(HLOOKUP($F318,$F28:$FS28,1,FALSE),0)=0,0,1)</f>
        <v>0</v>
      </c>
      <c r="AH318" s="450">
        <f>IF(IFERROR(HLOOKUP($F318,$F29:$FS29,1,FALSE),0)=0,0,1)</f>
        <v>0</v>
      </c>
      <c r="AI318" s="450">
        <f>IF(IFERROR(HLOOKUP($F318,$F30:$FS30,1,FALSE),0)=0,0,1)</f>
        <v>0</v>
      </c>
      <c r="AJ318" s="450">
        <f>IF(IFERROR(HLOOKUP($F318,$F31:$FS31,1,FALSE),0)=0,0,1)</f>
        <v>0</v>
      </c>
      <c r="AK318" s="450">
        <f>IF(IFERROR(HLOOKUP($F318,$F32:$FS32,1,FALSE),0)=0,0,1)</f>
        <v>0</v>
      </c>
      <c r="AL318" s="450">
        <f>IF(IFERROR(HLOOKUP($F318,$F33:$FS33,1,FALSE),0)=0,0,1)</f>
        <v>0</v>
      </c>
      <c r="AM318" s="450">
        <f>IF(IFERROR(HLOOKUP($F318,$F34:$FS34,1,FALSE),0)=0,0,1)</f>
        <v>0</v>
      </c>
      <c r="AN318" s="450">
        <f>IF(IFERROR(HLOOKUP($F318,$F35:$FS35,1,FALSE),0)=0,0,1)</f>
        <v>0</v>
      </c>
      <c r="AO318" s="450">
        <f>IF(IFERROR(HLOOKUP($F318,$F36:$FS36,1,FALSE),0)=0,0,1)</f>
        <v>0</v>
      </c>
      <c r="AP318" s="450">
        <f>IF(IFERROR(HLOOKUP($F318,$F37:$FS37,1,FALSE),0)=0,0,1)</f>
        <v>0</v>
      </c>
      <c r="AQ318" s="450">
        <f>IF(IFERROR(HLOOKUP($F318,$F38:$FS38,1,FALSE),0)=0,0,1)</f>
        <v>0</v>
      </c>
      <c r="AR318" s="450">
        <f>IF(IFERROR(HLOOKUP($F318,$F39:$FS39,1,FALSE),0)=0,0,1)</f>
        <v>0</v>
      </c>
      <c r="AS318" s="450">
        <f>IF(IFERROR(HLOOKUP($F318,$F40:$FS40,1,FALSE),0)=0,0,1)</f>
        <v>0</v>
      </c>
      <c r="AT318" s="450">
        <f>IF(IFERROR(HLOOKUP($F318,$F41:$FS41,1,FALSE),0)=0,0,1)</f>
        <v>0</v>
      </c>
      <c r="AU318" s="450">
        <f>IF(IFERROR(HLOOKUP($F318,$F42:$FS42,1,FALSE),0)=0,0,1)</f>
        <v>0</v>
      </c>
      <c r="AV318" s="450">
        <f>IF(IFERROR(HLOOKUP($F318,$F43:$FS43,1,FALSE),0)=0,0,1)</f>
        <v>0</v>
      </c>
      <c r="AW318" s="450">
        <f>IF(IFERROR(HLOOKUP($F318,$F44:$FS44,1,FALSE),0)=0,0,1)</f>
        <v>0</v>
      </c>
      <c r="AX318" s="450">
        <f>IF(IFERROR(HLOOKUP($F318,$F45:$FS45,1,FALSE),0)=0,0,1)</f>
        <v>0</v>
      </c>
      <c r="AY318" s="450">
        <f>IF(IFERROR(HLOOKUP($F318,$F46:$FS46,1,FALSE),0)=0,0,1)</f>
        <v>0</v>
      </c>
      <c r="AZ318" s="450">
        <f>IF(IFERROR(HLOOKUP($F318,$F47:$FS47,1,FALSE),0)=0,0,1)</f>
        <v>0</v>
      </c>
      <c r="BA318" s="450">
        <f>IF(IFERROR(HLOOKUP($F318,$F48:$FS48,1,FALSE),0)=0,0,1)</f>
        <v>1</v>
      </c>
      <c r="BB318" s="450">
        <f>IF(IFERROR(HLOOKUP($F318,$F49:$FS49,1,FALSE),0)=0,0,1)</f>
        <v>0</v>
      </c>
      <c r="BC318" s="450">
        <f>IF(IFERROR(HLOOKUP($F318,$F50:$FS50,1,FALSE),0)=0,0,1)</f>
        <v>0</v>
      </c>
      <c r="BD318" s="450">
        <f>IF(IFERROR(HLOOKUP($F318,$F51:$FS51,1,FALSE),0)=0,0,1)</f>
        <v>0</v>
      </c>
      <c r="BE318" s="450">
        <f>IF(IFERROR(HLOOKUP($F318,$F52:$FS52,1,FALSE),0)=0,0,1)</f>
        <v>0</v>
      </c>
      <c r="BF318" s="450">
        <f>IF(IFERROR(HLOOKUP($F318,$F53:$FS53,1,FALSE),0)=0,0,1)</f>
        <v>0</v>
      </c>
      <c r="BG318" s="450">
        <f>IF(IFERROR(HLOOKUP($F318,$F54:$FS54,1,FALSE),0)=0,0,1)</f>
        <v>0</v>
      </c>
      <c r="BH318" s="450">
        <f>IF(IFERROR(HLOOKUP($F318,$F55:$FS55,1,FALSE),0)=0,0,1)</f>
        <v>0</v>
      </c>
      <c r="BI318" s="450">
        <f>IF(IFERROR(HLOOKUP($F318,$F56:$FS56,1,FALSE),0)=0,0,1)</f>
        <v>0</v>
      </c>
      <c r="BJ318" s="450">
        <f>IF(IFERROR(HLOOKUP($F318,$F57:$FS57,1,FALSE),0)=0,0,1)</f>
        <v>0</v>
      </c>
      <c r="BK318" s="450">
        <f>IF(IFERROR(HLOOKUP($F318,$F58:$FS58,1,FALSE),0)=0,0,1)</f>
        <v>0</v>
      </c>
    </row>
    <row r="319" spans="1:63" ht="13">
      <c r="A319" s="609" t="s">
        <v>824</v>
      </c>
      <c r="B319" s="619" t="s">
        <v>721</v>
      </c>
      <c r="C319">
        <f t="shared" si="2"/>
        <v>2</v>
      </c>
      <c r="E319" s="609" t="s">
        <v>824</v>
      </c>
      <c r="F319" s="619" t="s">
        <v>721</v>
      </c>
      <c r="G319" s="450">
        <f>IF(IFERROR(HLOOKUP($F319,$F2:$FS2,1,FALSE),0)=0,0,1)</f>
        <v>0</v>
      </c>
      <c r="H319" s="450">
        <f>IF(IFERROR(HLOOKUP($F319,$F3:$FS3,1,FALSE),0)=0,0,1)</f>
        <v>1</v>
      </c>
      <c r="I319" s="450">
        <f>IF(IFERROR(HLOOKUP($F319,$F4:$FS4,1,FALSE),0)=0,0,1)</f>
        <v>1</v>
      </c>
      <c r="J319" s="450">
        <f>IF(IFERROR(HLOOKUP($F319,$F5:$FS5,1,FALSE),0)=0,0,1)</f>
        <v>0</v>
      </c>
      <c r="K319" s="450">
        <f>IF(IFERROR(HLOOKUP($F319,$F6:$FS6,1,FALSE),0)=0,0,1)</f>
        <v>0</v>
      </c>
      <c r="L319" s="450">
        <f>IF(IFERROR(HLOOKUP($F319,$F7:$FS7,1,FALSE),0)=0,0,1)</f>
        <v>0</v>
      </c>
      <c r="M319" s="450">
        <f>IF(IFERROR(HLOOKUP($F319,$F8:$FS8,1,FALSE),0)=0,0,1)</f>
        <v>0</v>
      </c>
      <c r="N319" s="450">
        <f>IF(IFERROR(HLOOKUP($F319,$F9:$FS9,1,FALSE),0)=0,0,1)</f>
        <v>0</v>
      </c>
      <c r="O319" s="450">
        <f>IF(IFERROR(HLOOKUP($F319,$F10:$FS10,1,FALSE),0)=0,0,1)</f>
        <v>0</v>
      </c>
      <c r="P319" s="450">
        <f>IF(IFERROR(HLOOKUP($F319,$F11:$FS11,1,FALSE),0)=0,0,1)</f>
        <v>0</v>
      </c>
      <c r="Q319" s="450">
        <f>IF(IFERROR(HLOOKUP($F319,$F12:$FS12,1,FALSE),0)=0,0,1)</f>
        <v>0</v>
      </c>
      <c r="R319" s="450">
        <f>IF(IFERROR(HLOOKUP($F319,$F13:$FS13,1,FALSE),0)=0,0,1)</f>
        <v>0</v>
      </c>
      <c r="S319" s="450">
        <f>IF(IFERROR(HLOOKUP($F319,$F14:$FS14,1,FALSE),0)=0,0,1)</f>
        <v>0</v>
      </c>
      <c r="T319" s="450">
        <f>IF(IFERROR(HLOOKUP($F319,$F15:$FS15,1,FALSE),0)=0,0,1)</f>
        <v>0</v>
      </c>
      <c r="U319" s="450">
        <f>IF(IFERROR(HLOOKUP($F319,$F16:$FS16,1,FALSE),0)=0,0,1)</f>
        <v>0</v>
      </c>
      <c r="V319" s="450">
        <f>IF(IFERROR(HLOOKUP($F319,$F17:$FS17,1,FALSE),0)=0,0,1)</f>
        <v>0</v>
      </c>
      <c r="W319" s="450">
        <f>IF(IFERROR(HLOOKUP($F319,$F18:$FS18,1,FALSE),0)=0,0,1)</f>
        <v>0</v>
      </c>
      <c r="X319" s="450">
        <f>IF(IFERROR(HLOOKUP($F319,$F19:$FS19,1,FALSE),0)=0,0,1)</f>
        <v>0</v>
      </c>
      <c r="Y319" s="450">
        <f>IF(IFERROR(HLOOKUP($F319,$F20:$FS20,1,FALSE),0)=0,0,1)</f>
        <v>0</v>
      </c>
      <c r="Z319" s="450">
        <f>IF(IFERROR(HLOOKUP($F319,$F21:$FS21,1,FALSE),0)=0,0,1)</f>
        <v>0</v>
      </c>
      <c r="AA319" s="450">
        <f>IF(IFERROR(HLOOKUP($F319,$F22:$FS22,1,FALSE),0)=0,0,1)</f>
        <v>0</v>
      </c>
      <c r="AB319" s="450">
        <f>IF(IFERROR(HLOOKUP($F319,$F23:$FS23,1,FALSE),0)=0,0,1)</f>
        <v>0</v>
      </c>
      <c r="AC319" s="450">
        <f>IF(IFERROR(HLOOKUP($F319,$F24:$FS24,1,FALSE),0)=0,0,1)</f>
        <v>0</v>
      </c>
      <c r="AD319" s="450">
        <f>IF(IFERROR(HLOOKUP($F319,$F25:$FS25,1,FALSE),0)=0,0,1)</f>
        <v>0</v>
      </c>
      <c r="AE319" s="450">
        <f>IF(IFERROR(HLOOKUP($F319,$F26:$FS26,1,FALSE),0)=0,0,1)</f>
        <v>0</v>
      </c>
      <c r="AF319" s="450">
        <f>IF(IFERROR(HLOOKUP($F319,$F27:$FS27,1,FALSE),0)=0,0,1)</f>
        <v>0</v>
      </c>
      <c r="AG319" s="450">
        <f>IF(IFERROR(HLOOKUP($F319,$F28:$FS28,1,FALSE),0)=0,0,1)</f>
        <v>0</v>
      </c>
      <c r="AH319" s="450">
        <f>IF(IFERROR(HLOOKUP($F319,$F29:$FS29,1,FALSE),0)=0,0,1)</f>
        <v>0</v>
      </c>
      <c r="AI319" s="450">
        <f>IF(IFERROR(HLOOKUP($F319,$F30:$FS30,1,FALSE),0)=0,0,1)</f>
        <v>0</v>
      </c>
      <c r="AJ319" s="450">
        <f>IF(IFERROR(HLOOKUP($F319,$F31:$FS31,1,FALSE),0)=0,0,1)</f>
        <v>0</v>
      </c>
      <c r="AK319" s="450">
        <f>IF(IFERROR(HLOOKUP($F319,$F32:$FS32,1,FALSE),0)=0,0,1)</f>
        <v>0</v>
      </c>
      <c r="AL319" s="450">
        <f>IF(IFERROR(HLOOKUP($F319,$F33:$FS33,1,FALSE),0)=0,0,1)</f>
        <v>0</v>
      </c>
      <c r="AM319" s="450">
        <f>IF(IFERROR(HLOOKUP($F319,$F34:$FS34,1,FALSE),0)=0,0,1)</f>
        <v>0</v>
      </c>
      <c r="AN319" s="450">
        <f>IF(IFERROR(HLOOKUP($F319,$F35:$FS35,1,FALSE),0)=0,0,1)</f>
        <v>0</v>
      </c>
      <c r="AO319" s="450">
        <f>IF(IFERROR(HLOOKUP($F319,$F36:$FS36,1,FALSE),0)=0,0,1)</f>
        <v>0</v>
      </c>
      <c r="AP319" s="450">
        <f>IF(IFERROR(HLOOKUP($F319,$F37:$FS37,1,FALSE),0)=0,0,1)</f>
        <v>0</v>
      </c>
      <c r="AQ319" s="450">
        <f>IF(IFERROR(HLOOKUP($F319,$F38:$FS38,1,FALSE),0)=0,0,1)</f>
        <v>0</v>
      </c>
      <c r="AR319" s="450">
        <f>IF(IFERROR(HLOOKUP($F319,$F39:$FS39,1,FALSE),0)=0,0,1)</f>
        <v>0</v>
      </c>
      <c r="AS319" s="450">
        <f>IF(IFERROR(HLOOKUP($F319,$F40:$FS40,1,FALSE),0)=0,0,1)</f>
        <v>0</v>
      </c>
      <c r="AT319" s="450">
        <f>IF(IFERROR(HLOOKUP($F319,$F41:$FS41,1,FALSE),0)=0,0,1)</f>
        <v>0</v>
      </c>
      <c r="AU319" s="450">
        <f>IF(IFERROR(HLOOKUP($F319,$F42:$FS42,1,FALSE),0)=0,0,1)</f>
        <v>0</v>
      </c>
      <c r="AV319" s="450">
        <f>IF(IFERROR(HLOOKUP($F319,$F43:$FS43,1,FALSE),0)=0,0,1)</f>
        <v>0</v>
      </c>
      <c r="AW319" s="450">
        <f>IF(IFERROR(HLOOKUP($F319,$F44:$FS44,1,FALSE),0)=0,0,1)</f>
        <v>0</v>
      </c>
      <c r="AX319" s="450">
        <f>IF(IFERROR(HLOOKUP($F319,$F45:$FS45,1,FALSE),0)=0,0,1)</f>
        <v>0</v>
      </c>
      <c r="AY319" s="450">
        <f>IF(IFERROR(HLOOKUP($F319,$F46:$FS46,1,FALSE),0)=0,0,1)</f>
        <v>0</v>
      </c>
      <c r="AZ319" s="450">
        <f>IF(IFERROR(HLOOKUP($F319,$F47:$FS47,1,FALSE),0)=0,0,1)</f>
        <v>0</v>
      </c>
      <c r="BA319" s="450">
        <f>IF(IFERROR(HLOOKUP($F319,$F48:$FS48,1,FALSE),0)=0,0,1)</f>
        <v>0</v>
      </c>
      <c r="BB319" s="450">
        <f>IF(IFERROR(HLOOKUP($F319,$F49:$FS49,1,FALSE),0)=0,0,1)</f>
        <v>0</v>
      </c>
      <c r="BC319" s="450">
        <f>IF(IFERROR(HLOOKUP($F319,$F50:$FS50,1,FALSE),0)=0,0,1)</f>
        <v>0</v>
      </c>
      <c r="BD319" s="450">
        <f>IF(IFERROR(HLOOKUP($F319,$F51:$FS51,1,FALSE),0)=0,0,1)</f>
        <v>0</v>
      </c>
      <c r="BE319" s="450">
        <f>IF(IFERROR(HLOOKUP($F319,$F52:$FS52,1,FALSE),0)=0,0,1)</f>
        <v>0</v>
      </c>
      <c r="BF319" s="450">
        <f>IF(IFERROR(HLOOKUP($F319,$F53:$FS53,1,FALSE),0)=0,0,1)</f>
        <v>0</v>
      </c>
      <c r="BG319" s="450">
        <f>IF(IFERROR(HLOOKUP($F319,$F54:$FS54,1,FALSE),0)=0,0,1)</f>
        <v>0</v>
      </c>
      <c r="BH319" s="450">
        <f>IF(IFERROR(HLOOKUP($F319,$F55:$FS55,1,FALSE),0)=0,0,1)</f>
        <v>0</v>
      </c>
      <c r="BI319" s="450">
        <f>IF(IFERROR(HLOOKUP($F319,$F56:$FS56,1,FALSE),0)=0,0,1)</f>
        <v>0</v>
      </c>
      <c r="BJ319" s="450">
        <f>IF(IFERROR(HLOOKUP($F319,$F57:$FS57,1,FALSE),0)=0,0,1)</f>
        <v>0</v>
      </c>
      <c r="BK319" s="450">
        <f>IF(IFERROR(HLOOKUP($F319,$F58:$FS58,1,FALSE),0)=0,0,1)</f>
        <v>0</v>
      </c>
    </row>
    <row r="320" spans="1:63" ht="13">
      <c r="A320" s="609" t="s">
        <v>824</v>
      </c>
      <c r="B320" s="619" t="s">
        <v>722</v>
      </c>
      <c r="C320">
        <f t="shared" si="2"/>
        <v>2</v>
      </c>
      <c r="E320" s="609" t="s">
        <v>824</v>
      </c>
      <c r="F320" s="619" t="s">
        <v>722</v>
      </c>
      <c r="G320" s="450">
        <f>IF(IFERROR(HLOOKUP($F320,$F2:$FS2,1,FALSE),0)=0,0,1)</f>
        <v>0</v>
      </c>
      <c r="H320" s="450">
        <f>IF(IFERROR(HLOOKUP($F320,$F3:$FS3,1,FALSE),0)=0,0,1)</f>
        <v>1</v>
      </c>
      <c r="I320" s="450">
        <f>IF(IFERROR(HLOOKUP($F320,$F4:$FS4,1,FALSE),0)=0,0,1)</f>
        <v>1</v>
      </c>
      <c r="J320" s="450">
        <f>IF(IFERROR(HLOOKUP($F320,$F5:$FS5,1,FALSE),0)=0,0,1)</f>
        <v>0</v>
      </c>
      <c r="K320" s="450">
        <f>IF(IFERROR(HLOOKUP($F320,$F6:$FS6,1,FALSE),0)=0,0,1)</f>
        <v>0</v>
      </c>
      <c r="L320" s="450">
        <f>IF(IFERROR(HLOOKUP($F320,$F7:$FS7,1,FALSE),0)=0,0,1)</f>
        <v>0</v>
      </c>
      <c r="M320" s="450">
        <f>IF(IFERROR(HLOOKUP($F320,$F8:$FS8,1,FALSE),0)=0,0,1)</f>
        <v>0</v>
      </c>
      <c r="N320" s="450">
        <f>IF(IFERROR(HLOOKUP($F320,$F9:$FS9,1,FALSE),0)=0,0,1)</f>
        <v>0</v>
      </c>
      <c r="O320" s="450">
        <f>IF(IFERROR(HLOOKUP($F320,$F10:$FS10,1,FALSE),0)=0,0,1)</f>
        <v>0</v>
      </c>
      <c r="P320" s="450">
        <f>IF(IFERROR(HLOOKUP($F320,$F11:$FS11,1,FALSE),0)=0,0,1)</f>
        <v>0</v>
      </c>
      <c r="Q320" s="450">
        <f>IF(IFERROR(HLOOKUP($F320,$F12:$FS12,1,FALSE),0)=0,0,1)</f>
        <v>0</v>
      </c>
      <c r="R320" s="450">
        <f>IF(IFERROR(HLOOKUP($F320,$F13:$FS13,1,FALSE),0)=0,0,1)</f>
        <v>0</v>
      </c>
      <c r="S320" s="450">
        <f>IF(IFERROR(HLOOKUP($F320,$F14:$FS14,1,FALSE),0)=0,0,1)</f>
        <v>0</v>
      </c>
      <c r="T320" s="450">
        <f>IF(IFERROR(HLOOKUP($F320,$F15:$FS15,1,FALSE),0)=0,0,1)</f>
        <v>0</v>
      </c>
      <c r="U320" s="450">
        <f>IF(IFERROR(HLOOKUP($F320,$F16:$FS16,1,FALSE),0)=0,0,1)</f>
        <v>0</v>
      </c>
      <c r="V320" s="450">
        <f>IF(IFERROR(HLOOKUP($F320,$F17:$FS17,1,FALSE),0)=0,0,1)</f>
        <v>0</v>
      </c>
      <c r="W320" s="450">
        <f>IF(IFERROR(HLOOKUP($F320,$F18:$FS18,1,FALSE),0)=0,0,1)</f>
        <v>0</v>
      </c>
      <c r="X320" s="450">
        <f>IF(IFERROR(HLOOKUP($F320,$F19:$FS19,1,FALSE),0)=0,0,1)</f>
        <v>0</v>
      </c>
      <c r="Y320" s="450">
        <f>IF(IFERROR(HLOOKUP($F320,$F20:$FS20,1,FALSE),0)=0,0,1)</f>
        <v>0</v>
      </c>
      <c r="Z320" s="450">
        <f>IF(IFERROR(HLOOKUP($F320,$F21:$FS21,1,FALSE),0)=0,0,1)</f>
        <v>0</v>
      </c>
      <c r="AA320" s="450">
        <f>IF(IFERROR(HLOOKUP($F320,$F22:$FS22,1,FALSE),0)=0,0,1)</f>
        <v>0</v>
      </c>
      <c r="AB320" s="450">
        <f>IF(IFERROR(HLOOKUP($F320,$F23:$FS23,1,FALSE),0)=0,0,1)</f>
        <v>0</v>
      </c>
      <c r="AC320" s="450">
        <f>IF(IFERROR(HLOOKUP($F320,$F24:$FS24,1,FALSE),0)=0,0,1)</f>
        <v>0</v>
      </c>
      <c r="AD320" s="450">
        <f>IF(IFERROR(HLOOKUP($F320,$F25:$FS25,1,FALSE),0)=0,0,1)</f>
        <v>0</v>
      </c>
      <c r="AE320" s="450">
        <f>IF(IFERROR(HLOOKUP($F320,$F26:$FS26,1,FALSE),0)=0,0,1)</f>
        <v>0</v>
      </c>
      <c r="AF320" s="450">
        <f>IF(IFERROR(HLOOKUP($F320,$F27:$FS27,1,FALSE),0)=0,0,1)</f>
        <v>0</v>
      </c>
      <c r="AG320" s="450">
        <f>IF(IFERROR(HLOOKUP($F320,$F28:$FS28,1,FALSE),0)=0,0,1)</f>
        <v>0</v>
      </c>
      <c r="AH320" s="450">
        <f>IF(IFERROR(HLOOKUP($F320,$F29:$FS29,1,FALSE),0)=0,0,1)</f>
        <v>0</v>
      </c>
      <c r="AI320" s="450">
        <f>IF(IFERROR(HLOOKUP($F320,$F30:$FS30,1,FALSE),0)=0,0,1)</f>
        <v>0</v>
      </c>
      <c r="AJ320" s="450">
        <f>IF(IFERROR(HLOOKUP($F320,$F31:$FS31,1,FALSE),0)=0,0,1)</f>
        <v>0</v>
      </c>
      <c r="AK320" s="450">
        <f>IF(IFERROR(HLOOKUP($F320,$F32:$FS32,1,FALSE),0)=0,0,1)</f>
        <v>0</v>
      </c>
      <c r="AL320" s="450">
        <f>IF(IFERROR(HLOOKUP($F320,$F33:$FS33,1,FALSE),0)=0,0,1)</f>
        <v>0</v>
      </c>
      <c r="AM320" s="450">
        <f>IF(IFERROR(HLOOKUP($F320,$F34:$FS34,1,FALSE),0)=0,0,1)</f>
        <v>0</v>
      </c>
      <c r="AN320" s="450">
        <f>IF(IFERROR(HLOOKUP($F320,$F35:$FS35,1,FALSE),0)=0,0,1)</f>
        <v>0</v>
      </c>
      <c r="AO320" s="450">
        <f>IF(IFERROR(HLOOKUP($F320,$F36:$FS36,1,FALSE),0)=0,0,1)</f>
        <v>0</v>
      </c>
      <c r="AP320" s="450">
        <f>IF(IFERROR(HLOOKUP($F320,$F37:$FS37,1,FALSE),0)=0,0,1)</f>
        <v>0</v>
      </c>
      <c r="AQ320" s="450">
        <f>IF(IFERROR(HLOOKUP($F320,$F38:$FS38,1,FALSE),0)=0,0,1)</f>
        <v>0</v>
      </c>
      <c r="AR320" s="450">
        <f>IF(IFERROR(HLOOKUP($F320,$F39:$FS39,1,FALSE),0)=0,0,1)</f>
        <v>0</v>
      </c>
      <c r="AS320" s="450">
        <f>IF(IFERROR(HLOOKUP($F320,$F40:$FS40,1,FALSE),0)=0,0,1)</f>
        <v>0</v>
      </c>
      <c r="AT320" s="450">
        <f>IF(IFERROR(HLOOKUP($F320,$F41:$FS41,1,FALSE),0)=0,0,1)</f>
        <v>0</v>
      </c>
      <c r="AU320" s="450">
        <f>IF(IFERROR(HLOOKUP($F320,$F42:$FS42,1,FALSE),0)=0,0,1)</f>
        <v>0</v>
      </c>
      <c r="AV320" s="450">
        <f>IF(IFERROR(HLOOKUP($F320,$F43:$FS43,1,FALSE),0)=0,0,1)</f>
        <v>0</v>
      </c>
      <c r="AW320" s="450">
        <f>IF(IFERROR(HLOOKUP($F320,$F44:$FS44,1,FALSE),0)=0,0,1)</f>
        <v>0</v>
      </c>
      <c r="AX320" s="450">
        <f>IF(IFERROR(HLOOKUP($F320,$F45:$FS45,1,FALSE),0)=0,0,1)</f>
        <v>0</v>
      </c>
      <c r="AY320" s="450">
        <f>IF(IFERROR(HLOOKUP($F320,$F46:$FS46,1,FALSE),0)=0,0,1)</f>
        <v>0</v>
      </c>
      <c r="AZ320" s="450">
        <f>IF(IFERROR(HLOOKUP($F320,$F47:$FS47,1,FALSE),0)=0,0,1)</f>
        <v>0</v>
      </c>
      <c r="BA320" s="450">
        <f>IF(IFERROR(HLOOKUP($F320,$F48:$FS48,1,FALSE),0)=0,0,1)</f>
        <v>0</v>
      </c>
      <c r="BB320" s="450">
        <f>IF(IFERROR(HLOOKUP($F320,$F49:$FS49,1,FALSE),0)=0,0,1)</f>
        <v>0</v>
      </c>
      <c r="BC320" s="450">
        <f>IF(IFERROR(HLOOKUP($F320,$F50:$FS50,1,FALSE),0)=0,0,1)</f>
        <v>0</v>
      </c>
      <c r="BD320" s="450">
        <f>IF(IFERROR(HLOOKUP($F320,$F51:$FS51,1,FALSE),0)=0,0,1)</f>
        <v>0</v>
      </c>
      <c r="BE320" s="450">
        <f>IF(IFERROR(HLOOKUP($F320,$F52:$FS52,1,FALSE),0)=0,0,1)</f>
        <v>0</v>
      </c>
      <c r="BF320" s="450">
        <f>IF(IFERROR(HLOOKUP($F320,$F53:$FS53,1,FALSE),0)=0,0,1)</f>
        <v>0</v>
      </c>
      <c r="BG320" s="450">
        <f>IF(IFERROR(HLOOKUP($F320,$F54:$FS54,1,FALSE),0)=0,0,1)</f>
        <v>0</v>
      </c>
      <c r="BH320" s="450">
        <f>IF(IFERROR(HLOOKUP($F320,$F55:$FS55,1,FALSE),0)=0,0,1)</f>
        <v>0</v>
      </c>
      <c r="BI320" s="450">
        <f>IF(IFERROR(HLOOKUP($F320,$F56:$FS56,1,FALSE),0)=0,0,1)</f>
        <v>0</v>
      </c>
      <c r="BJ320" s="450">
        <f>IF(IFERROR(HLOOKUP($F320,$F57:$FS57,1,FALSE),0)=0,0,1)</f>
        <v>0</v>
      </c>
      <c r="BK320" s="450">
        <f>IF(IFERROR(HLOOKUP($F320,$F58:$FS58,1,FALSE),0)=0,0,1)</f>
        <v>0</v>
      </c>
    </row>
    <row r="321" spans="1:63" ht="13">
      <c r="A321" s="609" t="s">
        <v>824</v>
      </c>
      <c r="B321" s="619" t="s">
        <v>723</v>
      </c>
      <c r="C321">
        <f t="shared" si="2"/>
        <v>2</v>
      </c>
      <c r="E321" s="609" t="s">
        <v>824</v>
      </c>
      <c r="F321" s="619" t="s">
        <v>723</v>
      </c>
      <c r="G321" s="450">
        <f>IF(IFERROR(HLOOKUP($F321,$F2:$FS2,1,FALSE),0)=0,0,1)</f>
        <v>0</v>
      </c>
      <c r="H321" s="450">
        <f>IF(IFERROR(HLOOKUP($F321,$F3:$FS3,1,FALSE),0)=0,0,1)</f>
        <v>1</v>
      </c>
      <c r="I321" s="450">
        <f>IF(IFERROR(HLOOKUP($F321,$F4:$FS4,1,FALSE),0)=0,0,1)</f>
        <v>1</v>
      </c>
      <c r="J321" s="450">
        <f>IF(IFERROR(HLOOKUP($F321,$F5:$FS5,1,FALSE),0)=0,0,1)</f>
        <v>0</v>
      </c>
      <c r="K321" s="450">
        <f>IF(IFERROR(HLOOKUP($F321,$F6:$FS6,1,FALSE),0)=0,0,1)</f>
        <v>0</v>
      </c>
      <c r="L321" s="450">
        <f>IF(IFERROR(HLOOKUP($F321,$F7:$FS7,1,FALSE),0)=0,0,1)</f>
        <v>0</v>
      </c>
      <c r="M321" s="450">
        <f>IF(IFERROR(HLOOKUP($F321,$F8:$FS8,1,FALSE),0)=0,0,1)</f>
        <v>0</v>
      </c>
      <c r="N321" s="450">
        <f>IF(IFERROR(HLOOKUP($F321,$F9:$FS9,1,FALSE),0)=0,0,1)</f>
        <v>0</v>
      </c>
      <c r="O321" s="450">
        <f>IF(IFERROR(HLOOKUP($F321,$F10:$FS10,1,FALSE),0)=0,0,1)</f>
        <v>0</v>
      </c>
      <c r="P321" s="450">
        <f>IF(IFERROR(HLOOKUP($F321,$F11:$FS11,1,FALSE),0)=0,0,1)</f>
        <v>0</v>
      </c>
      <c r="Q321" s="450">
        <f>IF(IFERROR(HLOOKUP($F321,$F12:$FS12,1,FALSE),0)=0,0,1)</f>
        <v>0</v>
      </c>
      <c r="R321" s="450">
        <f>IF(IFERROR(HLOOKUP($F321,$F13:$FS13,1,FALSE),0)=0,0,1)</f>
        <v>0</v>
      </c>
      <c r="S321" s="450">
        <f>IF(IFERROR(HLOOKUP($F321,$F14:$FS14,1,FALSE),0)=0,0,1)</f>
        <v>0</v>
      </c>
      <c r="T321" s="450">
        <f>IF(IFERROR(HLOOKUP($F321,$F15:$FS15,1,FALSE),0)=0,0,1)</f>
        <v>0</v>
      </c>
      <c r="U321" s="450">
        <f>IF(IFERROR(HLOOKUP($F321,$F16:$FS16,1,FALSE),0)=0,0,1)</f>
        <v>0</v>
      </c>
      <c r="V321" s="450">
        <f>IF(IFERROR(HLOOKUP($F321,$F17:$FS17,1,FALSE),0)=0,0,1)</f>
        <v>0</v>
      </c>
      <c r="W321" s="450">
        <f>IF(IFERROR(HLOOKUP($F321,$F18:$FS18,1,FALSE),0)=0,0,1)</f>
        <v>0</v>
      </c>
      <c r="X321" s="450">
        <f>IF(IFERROR(HLOOKUP($F321,$F19:$FS19,1,FALSE),0)=0,0,1)</f>
        <v>0</v>
      </c>
      <c r="Y321" s="450">
        <f>IF(IFERROR(HLOOKUP($F321,$F20:$FS20,1,FALSE),0)=0,0,1)</f>
        <v>0</v>
      </c>
      <c r="Z321" s="450">
        <f>IF(IFERROR(HLOOKUP($F321,$F21:$FS21,1,FALSE),0)=0,0,1)</f>
        <v>0</v>
      </c>
      <c r="AA321" s="450">
        <f>IF(IFERROR(HLOOKUP($F321,$F22:$FS22,1,FALSE),0)=0,0,1)</f>
        <v>0</v>
      </c>
      <c r="AB321" s="450">
        <f>IF(IFERROR(HLOOKUP($F321,$F23:$FS23,1,FALSE),0)=0,0,1)</f>
        <v>0</v>
      </c>
      <c r="AC321" s="450">
        <f>IF(IFERROR(HLOOKUP($F321,$F24:$FS24,1,FALSE),0)=0,0,1)</f>
        <v>0</v>
      </c>
      <c r="AD321" s="450">
        <f>IF(IFERROR(HLOOKUP($F321,$F25:$FS25,1,FALSE),0)=0,0,1)</f>
        <v>0</v>
      </c>
      <c r="AE321" s="450">
        <f>IF(IFERROR(HLOOKUP($F321,$F26:$FS26,1,FALSE),0)=0,0,1)</f>
        <v>0</v>
      </c>
      <c r="AF321" s="450">
        <f>IF(IFERROR(HLOOKUP($F321,$F27:$FS27,1,FALSE),0)=0,0,1)</f>
        <v>0</v>
      </c>
      <c r="AG321" s="450">
        <f>IF(IFERROR(HLOOKUP($F321,$F28:$FS28,1,FALSE),0)=0,0,1)</f>
        <v>0</v>
      </c>
      <c r="AH321" s="450">
        <f>IF(IFERROR(HLOOKUP($F321,$F29:$FS29,1,FALSE),0)=0,0,1)</f>
        <v>0</v>
      </c>
      <c r="AI321" s="450">
        <f>IF(IFERROR(HLOOKUP($F321,$F30:$FS30,1,FALSE),0)=0,0,1)</f>
        <v>0</v>
      </c>
      <c r="AJ321" s="450">
        <f>IF(IFERROR(HLOOKUP($F321,$F31:$FS31,1,FALSE),0)=0,0,1)</f>
        <v>0</v>
      </c>
      <c r="AK321" s="450">
        <f>IF(IFERROR(HLOOKUP($F321,$F32:$FS32,1,FALSE),0)=0,0,1)</f>
        <v>0</v>
      </c>
      <c r="AL321" s="450">
        <f>IF(IFERROR(HLOOKUP($F321,$F33:$FS33,1,FALSE),0)=0,0,1)</f>
        <v>0</v>
      </c>
      <c r="AM321" s="450">
        <f>IF(IFERROR(HLOOKUP($F321,$F34:$FS34,1,FALSE),0)=0,0,1)</f>
        <v>0</v>
      </c>
      <c r="AN321" s="450">
        <f>IF(IFERROR(HLOOKUP($F321,$F35:$FS35,1,FALSE),0)=0,0,1)</f>
        <v>0</v>
      </c>
      <c r="AO321" s="450">
        <f>IF(IFERROR(HLOOKUP($F321,$F36:$FS36,1,FALSE),0)=0,0,1)</f>
        <v>0</v>
      </c>
      <c r="AP321" s="450">
        <f>IF(IFERROR(HLOOKUP($F321,$F37:$FS37,1,FALSE),0)=0,0,1)</f>
        <v>0</v>
      </c>
      <c r="AQ321" s="450">
        <f>IF(IFERROR(HLOOKUP($F321,$F38:$FS38,1,FALSE),0)=0,0,1)</f>
        <v>0</v>
      </c>
      <c r="AR321" s="450">
        <f>IF(IFERROR(HLOOKUP($F321,$F39:$FS39,1,FALSE),0)=0,0,1)</f>
        <v>0</v>
      </c>
      <c r="AS321" s="450">
        <f>IF(IFERROR(HLOOKUP($F321,$F40:$FS40,1,FALSE),0)=0,0,1)</f>
        <v>0</v>
      </c>
      <c r="AT321" s="450">
        <f>IF(IFERROR(HLOOKUP($F321,$F41:$FS41,1,FALSE),0)=0,0,1)</f>
        <v>0</v>
      </c>
      <c r="AU321" s="450">
        <f>IF(IFERROR(HLOOKUP($F321,$F42:$FS42,1,FALSE),0)=0,0,1)</f>
        <v>0</v>
      </c>
      <c r="AV321" s="450">
        <f>IF(IFERROR(HLOOKUP($F321,$F43:$FS43,1,FALSE),0)=0,0,1)</f>
        <v>0</v>
      </c>
      <c r="AW321" s="450">
        <f>IF(IFERROR(HLOOKUP($F321,$F44:$FS44,1,FALSE),0)=0,0,1)</f>
        <v>0</v>
      </c>
      <c r="AX321" s="450">
        <f>IF(IFERROR(HLOOKUP($F321,$F45:$FS45,1,FALSE),0)=0,0,1)</f>
        <v>0</v>
      </c>
      <c r="AY321" s="450">
        <f>IF(IFERROR(HLOOKUP($F321,$F46:$FS46,1,FALSE),0)=0,0,1)</f>
        <v>0</v>
      </c>
      <c r="AZ321" s="450">
        <f>IF(IFERROR(HLOOKUP($F321,$F47:$FS47,1,FALSE),0)=0,0,1)</f>
        <v>0</v>
      </c>
      <c r="BA321" s="450">
        <f>IF(IFERROR(HLOOKUP($F321,$F48:$FS48,1,FALSE),0)=0,0,1)</f>
        <v>0</v>
      </c>
      <c r="BB321" s="450">
        <f>IF(IFERROR(HLOOKUP($F321,$F49:$FS49,1,FALSE),0)=0,0,1)</f>
        <v>0</v>
      </c>
      <c r="BC321" s="450">
        <f>IF(IFERROR(HLOOKUP($F321,$F50:$FS50,1,FALSE),0)=0,0,1)</f>
        <v>0</v>
      </c>
      <c r="BD321" s="450">
        <f>IF(IFERROR(HLOOKUP($F321,$F51:$FS51,1,FALSE),0)=0,0,1)</f>
        <v>0</v>
      </c>
      <c r="BE321" s="450">
        <f>IF(IFERROR(HLOOKUP($F321,$F52:$FS52,1,FALSE),0)=0,0,1)</f>
        <v>0</v>
      </c>
      <c r="BF321" s="450">
        <f>IF(IFERROR(HLOOKUP($F321,$F53:$FS53,1,FALSE),0)=0,0,1)</f>
        <v>0</v>
      </c>
      <c r="BG321" s="450">
        <f>IF(IFERROR(HLOOKUP($F321,$F54:$FS54,1,FALSE),0)=0,0,1)</f>
        <v>0</v>
      </c>
      <c r="BH321" s="450">
        <f>IF(IFERROR(HLOOKUP($F321,$F55:$FS55,1,FALSE),0)=0,0,1)</f>
        <v>0</v>
      </c>
      <c r="BI321" s="450">
        <f>IF(IFERROR(HLOOKUP($F321,$F56:$FS56,1,FALSE),0)=0,0,1)</f>
        <v>0</v>
      </c>
      <c r="BJ321" s="450">
        <f>IF(IFERROR(HLOOKUP($F321,$F57:$FS57,1,FALSE),0)=0,0,1)</f>
        <v>0</v>
      </c>
      <c r="BK321" s="450">
        <f>IF(IFERROR(HLOOKUP($F321,$F58:$FS58,1,FALSE),0)=0,0,1)</f>
        <v>0</v>
      </c>
    </row>
    <row r="322" spans="1:63" ht="13">
      <c r="A322" s="609" t="s">
        <v>824</v>
      </c>
      <c r="B322" s="619" t="s">
        <v>724</v>
      </c>
      <c r="C322">
        <f t="shared" si="2"/>
        <v>2</v>
      </c>
      <c r="E322" s="609" t="s">
        <v>824</v>
      </c>
      <c r="F322" s="619" t="s">
        <v>724</v>
      </c>
      <c r="G322" s="450">
        <f>IF(IFERROR(HLOOKUP($F322,$F2:$FS2,1,FALSE),0)=0,0,1)</f>
        <v>0</v>
      </c>
      <c r="H322" s="450">
        <f>IF(IFERROR(HLOOKUP($F322,$F3:$FS3,1,FALSE),0)=0,0,1)</f>
        <v>1</v>
      </c>
      <c r="I322" s="450">
        <f>IF(IFERROR(HLOOKUP($F322,$F4:$FS4,1,FALSE),0)=0,0,1)</f>
        <v>1</v>
      </c>
      <c r="J322" s="450">
        <f>IF(IFERROR(HLOOKUP($F322,$F5:$FS5,1,FALSE),0)=0,0,1)</f>
        <v>0</v>
      </c>
      <c r="K322" s="450">
        <f>IF(IFERROR(HLOOKUP($F322,$F6:$FS6,1,FALSE),0)=0,0,1)</f>
        <v>0</v>
      </c>
      <c r="L322" s="450">
        <f>IF(IFERROR(HLOOKUP($F322,$F7:$FS7,1,FALSE),0)=0,0,1)</f>
        <v>0</v>
      </c>
      <c r="M322" s="450">
        <f>IF(IFERROR(HLOOKUP($F322,$F8:$FS8,1,FALSE),0)=0,0,1)</f>
        <v>0</v>
      </c>
      <c r="N322" s="450">
        <f>IF(IFERROR(HLOOKUP($F322,$F9:$FS9,1,FALSE),0)=0,0,1)</f>
        <v>0</v>
      </c>
      <c r="O322" s="450">
        <f>IF(IFERROR(HLOOKUP($F322,$F10:$FS10,1,FALSE),0)=0,0,1)</f>
        <v>0</v>
      </c>
      <c r="P322" s="450">
        <f>IF(IFERROR(HLOOKUP($F322,$F11:$FS11,1,FALSE),0)=0,0,1)</f>
        <v>0</v>
      </c>
      <c r="Q322" s="450">
        <f>IF(IFERROR(HLOOKUP($F322,$F12:$FS12,1,FALSE),0)=0,0,1)</f>
        <v>0</v>
      </c>
      <c r="R322" s="450">
        <f>IF(IFERROR(HLOOKUP($F322,$F13:$FS13,1,FALSE),0)=0,0,1)</f>
        <v>0</v>
      </c>
      <c r="S322" s="450">
        <f>IF(IFERROR(HLOOKUP($F322,$F14:$FS14,1,FALSE),0)=0,0,1)</f>
        <v>0</v>
      </c>
      <c r="T322" s="450">
        <f>IF(IFERROR(HLOOKUP($F322,$F15:$FS15,1,FALSE),0)=0,0,1)</f>
        <v>0</v>
      </c>
      <c r="U322" s="450">
        <f>IF(IFERROR(HLOOKUP($F322,$F16:$FS16,1,FALSE),0)=0,0,1)</f>
        <v>0</v>
      </c>
      <c r="V322" s="450">
        <f>IF(IFERROR(HLOOKUP($F322,$F17:$FS17,1,FALSE),0)=0,0,1)</f>
        <v>0</v>
      </c>
      <c r="W322" s="450">
        <f>IF(IFERROR(HLOOKUP($F322,$F18:$FS18,1,FALSE),0)=0,0,1)</f>
        <v>0</v>
      </c>
      <c r="X322" s="450">
        <f>IF(IFERROR(HLOOKUP($F322,$F19:$FS19,1,FALSE),0)=0,0,1)</f>
        <v>0</v>
      </c>
      <c r="Y322" s="450">
        <f>IF(IFERROR(HLOOKUP($F322,$F20:$FS20,1,FALSE),0)=0,0,1)</f>
        <v>0</v>
      </c>
      <c r="Z322" s="450">
        <f>IF(IFERROR(HLOOKUP($F322,$F21:$FS21,1,FALSE),0)=0,0,1)</f>
        <v>0</v>
      </c>
      <c r="AA322" s="450">
        <f>IF(IFERROR(HLOOKUP($F322,$F22:$FS22,1,FALSE),0)=0,0,1)</f>
        <v>0</v>
      </c>
      <c r="AB322" s="450">
        <f>IF(IFERROR(HLOOKUP($F322,$F23:$FS23,1,FALSE),0)=0,0,1)</f>
        <v>0</v>
      </c>
      <c r="AC322" s="450">
        <f>IF(IFERROR(HLOOKUP($F322,$F24:$FS24,1,FALSE),0)=0,0,1)</f>
        <v>0</v>
      </c>
      <c r="AD322" s="450">
        <f>IF(IFERROR(HLOOKUP($F322,$F25:$FS25,1,FALSE),0)=0,0,1)</f>
        <v>0</v>
      </c>
      <c r="AE322" s="450">
        <f>IF(IFERROR(HLOOKUP($F322,$F26:$FS26,1,FALSE),0)=0,0,1)</f>
        <v>0</v>
      </c>
      <c r="AF322" s="450">
        <f>IF(IFERROR(HLOOKUP($F322,$F27:$FS27,1,FALSE),0)=0,0,1)</f>
        <v>0</v>
      </c>
      <c r="AG322" s="450">
        <f>IF(IFERROR(HLOOKUP($F322,$F28:$FS28,1,FALSE),0)=0,0,1)</f>
        <v>0</v>
      </c>
      <c r="AH322" s="450">
        <f>IF(IFERROR(HLOOKUP($F322,$F29:$FS29,1,FALSE),0)=0,0,1)</f>
        <v>0</v>
      </c>
      <c r="AI322" s="450">
        <f>IF(IFERROR(HLOOKUP($F322,$F30:$FS30,1,FALSE),0)=0,0,1)</f>
        <v>0</v>
      </c>
      <c r="AJ322" s="450">
        <f>IF(IFERROR(HLOOKUP($F322,$F31:$FS31,1,FALSE),0)=0,0,1)</f>
        <v>0</v>
      </c>
      <c r="AK322" s="450">
        <f>IF(IFERROR(HLOOKUP($F322,$F32:$FS32,1,FALSE),0)=0,0,1)</f>
        <v>0</v>
      </c>
      <c r="AL322" s="450">
        <f>IF(IFERROR(HLOOKUP($F322,$F33:$FS33,1,FALSE),0)=0,0,1)</f>
        <v>0</v>
      </c>
      <c r="AM322" s="450">
        <f>IF(IFERROR(HLOOKUP($F322,$F34:$FS34,1,FALSE),0)=0,0,1)</f>
        <v>0</v>
      </c>
      <c r="AN322" s="450">
        <f>IF(IFERROR(HLOOKUP($F322,$F35:$FS35,1,FALSE),0)=0,0,1)</f>
        <v>0</v>
      </c>
      <c r="AO322" s="450">
        <f>IF(IFERROR(HLOOKUP($F322,$F36:$FS36,1,FALSE),0)=0,0,1)</f>
        <v>0</v>
      </c>
      <c r="AP322" s="450">
        <f>IF(IFERROR(HLOOKUP($F322,$F37:$FS37,1,FALSE),0)=0,0,1)</f>
        <v>0</v>
      </c>
      <c r="AQ322" s="450">
        <f>IF(IFERROR(HLOOKUP($F322,$F38:$FS38,1,FALSE),0)=0,0,1)</f>
        <v>0</v>
      </c>
      <c r="AR322" s="450">
        <f>IF(IFERROR(HLOOKUP($F322,$F39:$FS39,1,FALSE),0)=0,0,1)</f>
        <v>0</v>
      </c>
      <c r="AS322" s="450">
        <f>IF(IFERROR(HLOOKUP($F322,$F40:$FS40,1,FALSE),0)=0,0,1)</f>
        <v>0</v>
      </c>
      <c r="AT322" s="450">
        <f>IF(IFERROR(HLOOKUP($F322,$F41:$FS41,1,FALSE),0)=0,0,1)</f>
        <v>0</v>
      </c>
      <c r="AU322" s="450">
        <f>IF(IFERROR(HLOOKUP($F322,$F42:$FS42,1,FALSE),0)=0,0,1)</f>
        <v>0</v>
      </c>
      <c r="AV322" s="450">
        <f>IF(IFERROR(HLOOKUP($F322,$F43:$FS43,1,FALSE),0)=0,0,1)</f>
        <v>0</v>
      </c>
      <c r="AW322" s="450">
        <f>IF(IFERROR(HLOOKUP($F322,$F44:$FS44,1,FALSE),0)=0,0,1)</f>
        <v>0</v>
      </c>
      <c r="AX322" s="450">
        <f>IF(IFERROR(HLOOKUP($F322,$F45:$FS45,1,FALSE),0)=0,0,1)</f>
        <v>0</v>
      </c>
      <c r="AY322" s="450">
        <f>IF(IFERROR(HLOOKUP($F322,$F46:$FS46,1,FALSE),0)=0,0,1)</f>
        <v>0</v>
      </c>
      <c r="AZ322" s="450">
        <f>IF(IFERROR(HLOOKUP($F322,$F47:$FS47,1,FALSE),0)=0,0,1)</f>
        <v>0</v>
      </c>
      <c r="BA322" s="450">
        <f>IF(IFERROR(HLOOKUP($F322,$F48:$FS48,1,FALSE),0)=0,0,1)</f>
        <v>0</v>
      </c>
      <c r="BB322" s="450">
        <f>IF(IFERROR(HLOOKUP($F322,$F49:$FS49,1,FALSE),0)=0,0,1)</f>
        <v>0</v>
      </c>
      <c r="BC322" s="450">
        <f>IF(IFERROR(HLOOKUP($F322,$F50:$FS50,1,FALSE),0)=0,0,1)</f>
        <v>0</v>
      </c>
      <c r="BD322" s="450">
        <f>IF(IFERROR(HLOOKUP($F322,$F51:$FS51,1,FALSE),0)=0,0,1)</f>
        <v>0</v>
      </c>
      <c r="BE322" s="450">
        <f>IF(IFERROR(HLOOKUP($F322,$F52:$FS52,1,FALSE),0)=0,0,1)</f>
        <v>0</v>
      </c>
      <c r="BF322" s="450">
        <f>IF(IFERROR(HLOOKUP($F322,$F53:$FS53,1,FALSE),0)=0,0,1)</f>
        <v>0</v>
      </c>
      <c r="BG322" s="450">
        <f>IF(IFERROR(HLOOKUP($F322,$F54:$FS54,1,FALSE),0)=0,0,1)</f>
        <v>0</v>
      </c>
      <c r="BH322" s="450">
        <f>IF(IFERROR(HLOOKUP($F322,$F55:$FS55,1,FALSE),0)=0,0,1)</f>
        <v>0</v>
      </c>
      <c r="BI322" s="450">
        <f>IF(IFERROR(HLOOKUP($F322,$F56:$FS56,1,FALSE),0)=0,0,1)</f>
        <v>0</v>
      </c>
      <c r="BJ322" s="450">
        <f>IF(IFERROR(HLOOKUP($F322,$F57:$FS57,1,FALSE),0)=0,0,1)</f>
        <v>0</v>
      </c>
      <c r="BK322" s="450">
        <f>IF(IFERROR(HLOOKUP($F322,$F58:$FS58,1,FALSE),0)=0,0,1)</f>
        <v>0</v>
      </c>
    </row>
    <row r="323" spans="1:63" ht="13">
      <c r="A323" s="609" t="s">
        <v>824</v>
      </c>
      <c r="B323" s="619" t="s">
        <v>725</v>
      </c>
      <c r="C323">
        <f t="shared" si="2"/>
        <v>2</v>
      </c>
      <c r="E323" s="609" t="s">
        <v>824</v>
      </c>
      <c r="F323" s="619" t="s">
        <v>725</v>
      </c>
      <c r="G323" s="450">
        <f>IF(IFERROR(HLOOKUP($F323,$F2:$FS2,1,FALSE),0)=0,0,1)</f>
        <v>0</v>
      </c>
      <c r="H323" s="450">
        <f>IF(IFERROR(HLOOKUP($F323,$F3:$FS3,1,FALSE),0)=0,0,1)</f>
        <v>1</v>
      </c>
      <c r="I323" s="450">
        <f>IF(IFERROR(HLOOKUP($F323,$F4:$FS4,1,FALSE),0)=0,0,1)</f>
        <v>1</v>
      </c>
      <c r="J323" s="450">
        <f>IF(IFERROR(HLOOKUP($F323,$F5:$FS5,1,FALSE),0)=0,0,1)</f>
        <v>0</v>
      </c>
      <c r="K323" s="450">
        <f>IF(IFERROR(HLOOKUP($F323,$F6:$FS6,1,FALSE),0)=0,0,1)</f>
        <v>0</v>
      </c>
      <c r="L323" s="450">
        <f>IF(IFERROR(HLOOKUP($F323,$F7:$FS7,1,FALSE),0)=0,0,1)</f>
        <v>0</v>
      </c>
      <c r="M323" s="450">
        <f>IF(IFERROR(HLOOKUP($F323,$F8:$FS8,1,FALSE),0)=0,0,1)</f>
        <v>0</v>
      </c>
      <c r="N323" s="450">
        <f>IF(IFERROR(HLOOKUP($F323,$F9:$FS9,1,FALSE),0)=0,0,1)</f>
        <v>0</v>
      </c>
      <c r="O323" s="450">
        <f>IF(IFERROR(HLOOKUP($F323,$F10:$FS10,1,FALSE),0)=0,0,1)</f>
        <v>0</v>
      </c>
      <c r="P323" s="450">
        <f>IF(IFERROR(HLOOKUP($F323,$F11:$FS11,1,FALSE),0)=0,0,1)</f>
        <v>0</v>
      </c>
      <c r="Q323" s="450">
        <f>IF(IFERROR(HLOOKUP($F323,$F12:$FS12,1,FALSE),0)=0,0,1)</f>
        <v>0</v>
      </c>
      <c r="R323" s="450">
        <f>IF(IFERROR(HLOOKUP($F323,$F13:$FS13,1,FALSE),0)=0,0,1)</f>
        <v>0</v>
      </c>
      <c r="S323" s="450">
        <f>IF(IFERROR(HLOOKUP($F323,$F14:$FS14,1,FALSE),0)=0,0,1)</f>
        <v>0</v>
      </c>
      <c r="T323" s="450">
        <f>IF(IFERROR(HLOOKUP($F323,$F15:$FS15,1,FALSE),0)=0,0,1)</f>
        <v>0</v>
      </c>
      <c r="U323" s="450">
        <f>IF(IFERROR(HLOOKUP($F323,$F16:$FS16,1,FALSE),0)=0,0,1)</f>
        <v>0</v>
      </c>
      <c r="V323" s="450">
        <f>IF(IFERROR(HLOOKUP($F323,$F17:$FS17,1,FALSE),0)=0,0,1)</f>
        <v>0</v>
      </c>
      <c r="W323" s="450">
        <f>IF(IFERROR(HLOOKUP($F323,$F18:$FS18,1,FALSE),0)=0,0,1)</f>
        <v>0</v>
      </c>
      <c r="X323" s="450">
        <f>IF(IFERROR(HLOOKUP($F323,$F19:$FS19,1,FALSE),0)=0,0,1)</f>
        <v>0</v>
      </c>
      <c r="Y323" s="450">
        <f>IF(IFERROR(HLOOKUP($F323,$F20:$FS20,1,FALSE),0)=0,0,1)</f>
        <v>0</v>
      </c>
      <c r="Z323" s="450">
        <f>IF(IFERROR(HLOOKUP($F323,$F21:$FS21,1,FALSE),0)=0,0,1)</f>
        <v>0</v>
      </c>
      <c r="AA323" s="450">
        <f>IF(IFERROR(HLOOKUP($F323,$F22:$FS22,1,FALSE),0)=0,0,1)</f>
        <v>0</v>
      </c>
      <c r="AB323" s="450">
        <f>IF(IFERROR(HLOOKUP($F323,$F23:$FS23,1,FALSE),0)=0,0,1)</f>
        <v>0</v>
      </c>
      <c r="AC323" s="450">
        <f>IF(IFERROR(HLOOKUP($F323,$F24:$FS24,1,FALSE),0)=0,0,1)</f>
        <v>0</v>
      </c>
      <c r="AD323" s="450">
        <f>IF(IFERROR(HLOOKUP($F323,$F25:$FS25,1,FALSE),0)=0,0,1)</f>
        <v>0</v>
      </c>
      <c r="AE323" s="450">
        <f>IF(IFERROR(HLOOKUP($F323,$F26:$FS26,1,FALSE),0)=0,0,1)</f>
        <v>0</v>
      </c>
      <c r="AF323" s="450">
        <f>IF(IFERROR(HLOOKUP($F323,$F27:$FS27,1,FALSE),0)=0,0,1)</f>
        <v>0</v>
      </c>
      <c r="AG323" s="450">
        <f>IF(IFERROR(HLOOKUP($F323,$F28:$FS28,1,FALSE),0)=0,0,1)</f>
        <v>0</v>
      </c>
      <c r="AH323" s="450">
        <f>IF(IFERROR(HLOOKUP($F323,$F29:$FS29,1,FALSE),0)=0,0,1)</f>
        <v>0</v>
      </c>
      <c r="AI323" s="450">
        <f>IF(IFERROR(HLOOKUP($F323,$F30:$FS30,1,FALSE),0)=0,0,1)</f>
        <v>0</v>
      </c>
      <c r="AJ323" s="450">
        <f>IF(IFERROR(HLOOKUP($F323,$F31:$FS31,1,FALSE),0)=0,0,1)</f>
        <v>0</v>
      </c>
      <c r="AK323" s="450">
        <f>IF(IFERROR(HLOOKUP($F323,$F32:$FS32,1,FALSE),0)=0,0,1)</f>
        <v>0</v>
      </c>
      <c r="AL323" s="450">
        <f>IF(IFERROR(HLOOKUP($F323,$F33:$FS33,1,FALSE),0)=0,0,1)</f>
        <v>0</v>
      </c>
      <c r="AM323" s="450">
        <f>IF(IFERROR(HLOOKUP($F323,$F34:$FS34,1,FALSE),0)=0,0,1)</f>
        <v>0</v>
      </c>
      <c r="AN323" s="450">
        <f>IF(IFERROR(HLOOKUP($F323,$F35:$FS35,1,FALSE),0)=0,0,1)</f>
        <v>0</v>
      </c>
      <c r="AO323" s="450">
        <f>IF(IFERROR(HLOOKUP($F323,$F36:$FS36,1,FALSE),0)=0,0,1)</f>
        <v>0</v>
      </c>
      <c r="AP323" s="450">
        <f>IF(IFERROR(HLOOKUP($F323,$F37:$FS37,1,FALSE),0)=0,0,1)</f>
        <v>0</v>
      </c>
      <c r="AQ323" s="450">
        <f>IF(IFERROR(HLOOKUP($F323,$F38:$FS38,1,FALSE),0)=0,0,1)</f>
        <v>0</v>
      </c>
      <c r="AR323" s="450">
        <f>IF(IFERROR(HLOOKUP($F323,$F39:$FS39,1,FALSE),0)=0,0,1)</f>
        <v>0</v>
      </c>
      <c r="AS323" s="450">
        <f>IF(IFERROR(HLOOKUP($F323,$F40:$FS40,1,FALSE),0)=0,0,1)</f>
        <v>0</v>
      </c>
      <c r="AT323" s="450">
        <f>IF(IFERROR(HLOOKUP($F323,$F41:$FS41,1,FALSE),0)=0,0,1)</f>
        <v>0</v>
      </c>
      <c r="AU323" s="450">
        <f>IF(IFERROR(HLOOKUP($F323,$F42:$FS42,1,FALSE),0)=0,0,1)</f>
        <v>0</v>
      </c>
      <c r="AV323" s="450">
        <f>IF(IFERROR(HLOOKUP($F323,$F43:$FS43,1,FALSE),0)=0,0,1)</f>
        <v>0</v>
      </c>
      <c r="AW323" s="450">
        <f>IF(IFERROR(HLOOKUP($F323,$F44:$FS44,1,FALSE),0)=0,0,1)</f>
        <v>0</v>
      </c>
      <c r="AX323" s="450">
        <f>IF(IFERROR(HLOOKUP($F323,$F45:$FS45,1,FALSE),0)=0,0,1)</f>
        <v>0</v>
      </c>
      <c r="AY323" s="450">
        <f>IF(IFERROR(HLOOKUP($F323,$F46:$FS46,1,FALSE),0)=0,0,1)</f>
        <v>0</v>
      </c>
      <c r="AZ323" s="450">
        <f>IF(IFERROR(HLOOKUP($F323,$F47:$FS47,1,FALSE),0)=0,0,1)</f>
        <v>0</v>
      </c>
      <c r="BA323" s="450">
        <f>IF(IFERROR(HLOOKUP($F323,$F48:$FS48,1,FALSE),0)=0,0,1)</f>
        <v>0</v>
      </c>
      <c r="BB323" s="450">
        <f>IF(IFERROR(HLOOKUP($F323,$F49:$FS49,1,FALSE),0)=0,0,1)</f>
        <v>0</v>
      </c>
      <c r="BC323" s="450">
        <f>IF(IFERROR(HLOOKUP($F323,$F50:$FS50,1,FALSE),0)=0,0,1)</f>
        <v>0</v>
      </c>
      <c r="BD323" s="450">
        <f>IF(IFERROR(HLOOKUP($F323,$F51:$FS51,1,FALSE),0)=0,0,1)</f>
        <v>0</v>
      </c>
      <c r="BE323" s="450">
        <f>IF(IFERROR(HLOOKUP($F323,$F52:$FS52,1,FALSE),0)=0,0,1)</f>
        <v>0</v>
      </c>
      <c r="BF323" s="450">
        <f>IF(IFERROR(HLOOKUP($F323,$F53:$FS53,1,FALSE),0)=0,0,1)</f>
        <v>0</v>
      </c>
      <c r="BG323" s="450">
        <f>IF(IFERROR(HLOOKUP($F323,$F54:$FS54,1,FALSE),0)=0,0,1)</f>
        <v>0</v>
      </c>
      <c r="BH323" s="450">
        <f>IF(IFERROR(HLOOKUP($F323,$F55:$FS55,1,FALSE),0)=0,0,1)</f>
        <v>0</v>
      </c>
      <c r="BI323" s="450">
        <f>IF(IFERROR(HLOOKUP($F323,$F56:$FS56,1,FALSE),0)=0,0,1)</f>
        <v>0</v>
      </c>
      <c r="BJ323" s="450">
        <f>IF(IFERROR(HLOOKUP($F323,$F57:$FS57,1,FALSE),0)=0,0,1)</f>
        <v>0</v>
      </c>
      <c r="BK323" s="450">
        <f>IF(IFERROR(HLOOKUP($F323,$F58:$FS58,1,FALSE),0)=0,0,1)</f>
        <v>0</v>
      </c>
    </row>
    <row r="324" spans="1:63" ht="13">
      <c r="A324" s="609" t="s">
        <v>824</v>
      </c>
      <c r="B324" s="619" t="s">
        <v>726</v>
      </c>
      <c r="C324">
        <f t="shared" si="2"/>
        <v>2</v>
      </c>
      <c r="E324" s="609" t="s">
        <v>824</v>
      </c>
      <c r="F324" s="619" t="s">
        <v>726</v>
      </c>
      <c r="G324" s="450">
        <f>IF(IFERROR(HLOOKUP($F324,$F2:$FS2,1,FALSE),0)=0,0,1)</f>
        <v>0</v>
      </c>
      <c r="H324" s="450">
        <f>IF(IFERROR(HLOOKUP($F324,$F3:$FS3,1,FALSE),0)=0,0,1)</f>
        <v>1</v>
      </c>
      <c r="I324" s="450">
        <f>IF(IFERROR(HLOOKUP($F324,$F4:$FS4,1,FALSE),0)=0,0,1)</f>
        <v>1</v>
      </c>
      <c r="J324" s="450">
        <f>IF(IFERROR(HLOOKUP($F324,$F5:$FS5,1,FALSE),0)=0,0,1)</f>
        <v>0</v>
      </c>
      <c r="K324" s="450">
        <f>IF(IFERROR(HLOOKUP($F324,$F6:$FS6,1,FALSE),0)=0,0,1)</f>
        <v>0</v>
      </c>
      <c r="L324" s="450">
        <f>IF(IFERROR(HLOOKUP($F324,$F7:$FS7,1,FALSE),0)=0,0,1)</f>
        <v>0</v>
      </c>
      <c r="M324" s="450">
        <f>IF(IFERROR(HLOOKUP($F324,$F8:$FS8,1,FALSE),0)=0,0,1)</f>
        <v>0</v>
      </c>
      <c r="N324" s="450">
        <f>IF(IFERROR(HLOOKUP($F324,$F9:$FS9,1,FALSE),0)=0,0,1)</f>
        <v>0</v>
      </c>
      <c r="O324" s="450">
        <f>IF(IFERROR(HLOOKUP($F324,$F10:$FS10,1,FALSE),0)=0,0,1)</f>
        <v>0</v>
      </c>
      <c r="P324" s="450">
        <f>IF(IFERROR(HLOOKUP($F324,$F11:$FS11,1,FALSE),0)=0,0,1)</f>
        <v>0</v>
      </c>
      <c r="Q324" s="450">
        <f>IF(IFERROR(HLOOKUP($F324,$F12:$FS12,1,FALSE),0)=0,0,1)</f>
        <v>0</v>
      </c>
      <c r="R324" s="450">
        <f>IF(IFERROR(HLOOKUP($F324,$F13:$FS13,1,FALSE),0)=0,0,1)</f>
        <v>0</v>
      </c>
      <c r="S324" s="450">
        <f>IF(IFERROR(HLOOKUP($F324,$F14:$FS14,1,FALSE),0)=0,0,1)</f>
        <v>0</v>
      </c>
      <c r="T324" s="450">
        <f>IF(IFERROR(HLOOKUP($F324,$F15:$FS15,1,FALSE),0)=0,0,1)</f>
        <v>0</v>
      </c>
      <c r="U324" s="450">
        <f>IF(IFERROR(HLOOKUP($F324,$F16:$FS16,1,FALSE),0)=0,0,1)</f>
        <v>0</v>
      </c>
      <c r="V324" s="450">
        <f>IF(IFERROR(HLOOKUP($F324,$F17:$FS17,1,FALSE),0)=0,0,1)</f>
        <v>0</v>
      </c>
      <c r="W324" s="450">
        <f>IF(IFERROR(HLOOKUP($F324,$F18:$FS18,1,FALSE),0)=0,0,1)</f>
        <v>0</v>
      </c>
      <c r="X324" s="450">
        <f>IF(IFERROR(HLOOKUP($F324,$F19:$FS19,1,FALSE),0)=0,0,1)</f>
        <v>0</v>
      </c>
      <c r="Y324" s="450">
        <f>IF(IFERROR(HLOOKUP($F324,$F20:$FS20,1,FALSE),0)=0,0,1)</f>
        <v>0</v>
      </c>
      <c r="Z324" s="450">
        <f>IF(IFERROR(HLOOKUP($F324,$F21:$FS21,1,FALSE),0)=0,0,1)</f>
        <v>0</v>
      </c>
      <c r="AA324" s="450">
        <f>IF(IFERROR(HLOOKUP($F324,$F22:$FS22,1,FALSE),0)=0,0,1)</f>
        <v>0</v>
      </c>
      <c r="AB324" s="450">
        <f>IF(IFERROR(HLOOKUP($F324,$F23:$FS23,1,FALSE),0)=0,0,1)</f>
        <v>0</v>
      </c>
      <c r="AC324" s="450">
        <f>IF(IFERROR(HLOOKUP($F324,$F24:$FS24,1,FALSE),0)=0,0,1)</f>
        <v>0</v>
      </c>
      <c r="AD324" s="450">
        <f>IF(IFERROR(HLOOKUP($F324,$F25:$FS25,1,FALSE),0)=0,0,1)</f>
        <v>0</v>
      </c>
      <c r="AE324" s="450">
        <f>IF(IFERROR(HLOOKUP($F324,$F26:$FS26,1,FALSE),0)=0,0,1)</f>
        <v>0</v>
      </c>
      <c r="AF324" s="450">
        <f>IF(IFERROR(HLOOKUP($F324,$F27:$FS27,1,FALSE),0)=0,0,1)</f>
        <v>0</v>
      </c>
      <c r="AG324" s="450">
        <f>IF(IFERROR(HLOOKUP($F324,$F28:$FS28,1,FALSE),0)=0,0,1)</f>
        <v>0</v>
      </c>
      <c r="AH324" s="450">
        <f>IF(IFERROR(HLOOKUP($F324,$F29:$FS29,1,FALSE),0)=0,0,1)</f>
        <v>0</v>
      </c>
      <c r="AI324" s="450">
        <f>IF(IFERROR(HLOOKUP($F324,$F30:$FS30,1,FALSE),0)=0,0,1)</f>
        <v>0</v>
      </c>
      <c r="AJ324" s="450">
        <f>IF(IFERROR(HLOOKUP($F324,$F31:$FS31,1,FALSE),0)=0,0,1)</f>
        <v>0</v>
      </c>
      <c r="AK324" s="450">
        <f>IF(IFERROR(HLOOKUP($F324,$F32:$FS32,1,FALSE),0)=0,0,1)</f>
        <v>0</v>
      </c>
      <c r="AL324" s="450">
        <f>IF(IFERROR(HLOOKUP($F324,$F33:$FS33,1,FALSE),0)=0,0,1)</f>
        <v>0</v>
      </c>
      <c r="AM324" s="450">
        <f>IF(IFERROR(HLOOKUP($F324,$F34:$FS34,1,FALSE),0)=0,0,1)</f>
        <v>0</v>
      </c>
      <c r="AN324" s="450">
        <f>IF(IFERROR(HLOOKUP($F324,$F35:$FS35,1,FALSE),0)=0,0,1)</f>
        <v>0</v>
      </c>
      <c r="AO324" s="450">
        <f>IF(IFERROR(HLOOKUP($F324,$F36:$FS36,1,FALSE),0)=0,0,1)</f>
        <v>0</v>
      </c>
      <c r="AP324" s="450">
        <f>IF(IFERROR(HLOOKUP($F324,$F37:$FS37,1,FALSE),0)=0,0,1)</f>
        <v>0</v>
      </c>
      <c r="AQ324" s="450">
        <f>IF(IFERROR(HLOOKUP($F324,$F38:$FS38,1,FALSE),0)=0,0,1)</f>
        <v>0</v>
      </c>
      <c r="AR324" s="450">
        <f>IF(IFERROR(HLOOKUP($F324,$F39:$FS39,1,FALSE),0)=0,0,1)</f>
        <v>0</v>
      </c>
      <c r="AS324" s="450">
        <f>IF(IFERROR(HLOOKUP($F324,$F40:$FS40,1,FALSE),0)=0,0,1)</f>
        <v>0</v>
      </c>
      <c r="AT324" s="450">
        <f>IF(IFERROR(HLOOKUP($F324,$F41:$FS41,1,FALSE),0)=0,0,1)</f>
        <v>0</v>
      </c>
      <c r="AU324" s="450">
        <f>IF(IFERROR(HLOOKUP($F324,$F42:$FS42,1,FALSE),0)=0,0,1)</f>
        <v>0</v>
      </c>
      <c r="AV324" s="450">
        <f>IF(IFERROR(HLOOKUP($F324,$F43:$FS43,1,FALSE),0)=0,0,1)</f>
        <v>0</v>
      </c>
      <c r="AW324" s="450">
        <f>IF(IFERROR(HLOOKUP($F324,$F44:$FS44,1,FALSE),0)=0,0,1)</f>
        <v>0</v>
      </c>
      <c r="AX324" s="450">
        <f>IF(IFERROR(HLOOKUP($F324,$F45:$FS45,1,FALSE),0)=0,0,1)</f>
        <v>0</v>
      </c>
      <c r="AY324" s="450">
        <f>IF(IFERROR(HLOOKUP($F324,$F46:$FS46,1,FALSE),0)=0,0,1)</f>
        <v>0</v>
      </c>
      <c r="AZ324" s="450">
        <f>IF(IFERROR(HLOOKUP($F324,$F47:$FS47,1,FALSE),0)=0,0,1)</f>
        <v>0</v>
      </c>
      <c r="BA324" s="450">
        <f>IF(IFERROR(HLOOKUP($F324,$F48:$FS48,1,FALSE),0)=0,0,1)</f>
        <v>0</v>
      </c>
      <c r="BB324" s="450">
        <f>IF(IFERROR(HLOOKUP($F324,$F49:$FS49,1,FALSE),0)=0,0,1)</f>
        <v>0</v>
      </c>
      <c r="BC324" s="450">
        <f>IF(IFERROR(HLOOKUP($F324,$F50:$FS50,1,FALSE),0)=0,0,1)</f>
        <v>0</v>
      </c>
      <c r="BD324" s="450">
        <f>IF(IFERROR(HLOOKUP($F324,$F51:$FS51,1,FALSE),0)=0,0,1)</f>
        <v>0</v>
      </c>
      <c r="BE324" s="450">
        <f>IF(IFERROR(HLOOKUP($F324,$F52:$FS52,1,FALSE),0)=0,0,1)</f>
        <v>0</v>
      </c>
      <c r="BF324" s="450">
        <f>IF(IFERROR(HLOOKUP($F324,$F53:$FS53,1,FALSE),0)=0,0,1)</f>
        <v>0</v>
      </c>
      <c r="BG324" s="450">
        <f>IF(IFERROR(HLOOKUP($F324,$F54:$FS54,1,FALSE),0)=0,0,1)</f>
        <v>0</v>
      </c>
      <c r="BH324" s="450">
        <f>IF(IFERROR(HLOOKUP($F324,$F55:$FS55,1,FALSE),0)=0,0,1)</f>
        <v>0</v>
      </c>
      <c r="BI324" s="450">
        <f>IF(IFERROR(HLOOKUP($F324,$F56:$FS56,1,FALSE),0)=0,0,1)</f>
        <v>0</v>
      </c>
      <c r="BJ324" s="450">
        <f>IF(IFERROR(HLOOKUP($F324,$F57:$FS57,1,FALSE),0)=0,0,1)</f>
        <v>0</v>
      </c>
      <c r="BK324" s="450">
        <f>IF(IFERROR(HLOOKUP($F324,$F58:$FS58,1,FALSE),0)=0,0,1)</f>
        <v>0</v>
      </c>
    </row>
    <row r="325" spans="1:63" ht="13">
      <c r="A325" s="609" t="s">
        <v>824</v>
      </c>
      <c r="B325" s="619" t="s">
        <v>727</v>
      </c>
      <c r="C325">
        <f t="shared" si="2"/>
        <v>2</v>
      </c>
      <c r="E325" s="609" t="s">
        <v>824</v>
      </c>
      <c r="F325" s="619" t="s">
        <v>727</v>
      </c>
      <c r="G325" s="450">
        <f>IF(IFERROR(HLOOKUP($F325,$F2:$FS2,1,FALSE),0)=0,0,1)</f>
        <v>0</v>
      </c>
      <c r="H325" s="450">
        <f>IF(IFERROR(HLOOKUP($F325,$F3:$FS3,1,FALSE),0)=0,0,1)</f>
        <v>1</v>
      </c>
      <c r="I325" s="450">
        <f>IF(IFERROR(HLOOKUP($F325,$F4:$FS4,1,FALSE),0)=0,0,1)</f>
        <v>1</v>
      </c>
      <c r="J325" s="450">
        <f>IF(IFERROR(HLOOKUP($F325,$F5:$FS5,1,FALSE),0)=0,0,1)</f>
        <v>0</v>
      </c>
      <c r="K325" s="450">
        <f>IF(IFERROR(HLOOKUP($F325,$F6:$FS6,1,FALSE),0)=0,0,1)</f>
        <v>0</v>
      </c>
      <c r="L325" s="450">
        <f>IF(IFERROR(HLOOKUP($F325,$F7:$FS7,1,FALSE),0)=0,0,1)</f>
        <v>0</v>
      </c>
      <c r="M325" s="450">
        <f>IF(IFERROR(HLOOKUP($F325,$F8:$FS8,1,FALSE),0)=0,0,1)</f>
        <v>0</v>
      </c>
      <c r="N325" s="450">
        <f>IF(IFERROR(HLOOKUP($F325,$F9:$FS9,1,FALSE),0)=0,0,1)</f>
        <v>0</v>
      </c>
      <c r="O325" s="450">
        <f>IF(IFERROR(HLOOKUP($F325,$F10:$FS10,1,FALSE),0)=0,0,1)</f>
        <v>0</v>
      </c>
      <c r="P325" s="450">
        <f>IF(IFERROR(HLOOKUP($F325,$F11:$FS11,1,FALSE),0)=0,0,1)</f>
        <v>0</v>
      </c>
      <c r="Q325" s="450">
        <f>IF(IFERROR(HLOOKUP($F325,$F12:$FS12,1,FALSE),0)=0,0,1)</f>
        <v>0</v>
      </c>
      <c r="R325" s="450">
        <f>IF(IFERROR(HLOOKUP($F325,$F13:$FS13,1,FALSE),0)=0,0,1)</f>
        <v>0</v>
      </c>
      <c r="S325" s="450">
        <f>IF(IFERROR(HLOOKUP($F325,$F14:$FS14,1,FALSE),0)=0,0,1)</f>
        <v>0</v>
      </c>
      <c r="T325" s="450">
        <f>IF(IFERROR(HLOOKUP($F325,$F15:$FS15,1,FALSE),0)=0,0,1)</f>
        <v>0</v>
      </c>
      <c r="U325" s="450">
        <f>IF(IFERROR(HLOOKUP($F325,$F16:$FS16,1,FALSE),0)=0,0,1)</f>
        <v>0</v>
      </c>
      <c r="V325" s="450">
        <f>IF(IFERROR(HLOOKUP($F325,$F17:$FS17,1,FALSE),0)=0,0,1)</f>
        <v>0</v>
      </c>
      <c r="W325" s="450">
        <f>IF(IFERROR(HLOOKUP($F325,$F18:$FS18,1,FALSE),0)=0,0,1)</f>
        <v>0</v>
      </c>
      <c r="X325" s="450">
        <f>IF(IFERROR(HLOOKUP($F325,$F19:$FS19,1,FALSE),0)=0,0,1)</f>
        <v>0</v>
      </c>
      <c r="Y325" s="450">
        <f>IF(IFERROR(HLOOKUP($F325,$F20:$FS20,1,FALSE),0)=0,0,1)</f>
        <v>0</v>
      </c>
      <c r="Z325" s="450">
        <f>IF(IFERROR(HLOOKUP($F325,$F21:$FS21,1,FALSE),0)=0,0,1)</f>
        <v>0</v>
      </c>
      <c r="AA325" s="450">
        <f>IF(IFERROR(HLOOKUP($F325,$F22:$FS22,1,FALSE),0)=0,0,1)</f>
        <v>0</v>
      </c>
      <c r="AB325" s="450">
        <f>IF(IFERROR(HLOOKUP($F325,$F23:$FS23,1,FALSE),0)=0,0,1)</f>
        <v>0</v>
      </c>
      <c r="AC325" s="450">
        <f>IF(IFERROR(HLOOKUP($F325,$F24:$FS24,1,FALSE),0)=0,0,1)</f>
        <v>0</v>
      </c>
      <c r="AD325" s="450">
        <f>IF(IFERROR(HLOOKUP($F325,$F25:$FS25,1,FALSE),0)=0,0,1)</f>
        <v>0</v>
      </c>
      <c r="AE325" s="450">
        <f>IF(IFERROR(HLOOKUP($F325,$F26:$FS26,1,FALSE),0)=0,0,1)</f>
        <v>0</v>
      </c>
      <c r="AF325" s="450">
        <f>IF(IFERROR(HLOOKUP($F325,$F27:$FS27,1,FALSE),0)=0,0,1)</f>
        <v>0</v>
      </c>
      <c r="AG325" s="450">
        <f>IF(IFERROR(HLOOKUP($F325,$F28:$FS28,1,FALSE),0)=0,0,1)</f>
        <v>0</v>
      </c>
      <c r="AH325" s="450">
        <f>IF(IFERROR(HLOOKUP($F325,$F29:$FS29,1,FALSE),0)=0,0,1)</f>
        <v>0</v>
      </c>
      <c r="AI325" s="450">
        <f>IF(IFERROR(HLOOKUP($F325,$F30:$FS30,1,FALSE),0)=0,0,1)</f>
        <v>0</v>
      </c>
      <c r="AJ325" s="450">
        <f>IF(IFERROR(HLOOKUP($F325,$F31:$FS31,1,FALSE),0)=0,0,1)</f>
        <v>0</v>
      </c>
      <c r="AK325" s="450">
        <f>IF(IFERROR(HLOOKUP($F325,$F32:$FS32,1,FALSE),0)=0,0,1)</f>
        <v>0</v>
      </c>
      <c r="AL325" s="450">
        <f>IF(IFERROR(HLOOKUP($F325,$F33:$FS33,1,FALSE),0)=0,0,1)</f>
        <v>0</v>
      </c>
      <c r="AM325" s="450">
        <f>IF(IFERROR(HLOOKUP($F325,$F34:$FS34,1,FALSE),0)=0,0,1)</f>
        <v>0</v>
      </c>
      <c r="AN325" s="450">
        <f>IF(IFERROR(HLOOKUP($F325,$F35:$FS35,1,FALSE),0)=0,0,1)</f>
        <v>0</v>
      </c>
      <c r="AO325" s="450">
        <f>IF(IFERROR(HLOOKUP($F325,$F36:$FS36,1,FALSE),0)=0,0,1)</f>
        <v>0</v>
      </c>
      <c r="AP325" s="450">
        <f>IF(IFERROR(HLOOKUP($F325,$F37:$FS37,1,FALSE),0)=0,0,1)</f>
        <v>0</v>
      </c>
      <c r="AQ325" s="450">
        <f>IF(IFERROR(HLOOKUP($F325,$F38:$FS38,1,FALSE),0)=0,0,1)</f>
        <v>0</v>
      </c>
      <c r="AR325" s="450">
        <f>IF(IFERROR(HLOOKUP($F325,$F39:$FS39,1,FALSE),0)=0,0,1)</f>
        <v>0</v>
      </c>
      <c r="AS325" s="450">
        <f>IF(IFERROR(HLOOKUP($F325,$F40:$FS40,1,FALSE),0)=0,0,1)</f>
        <v>0</v>
      </c>
      <c r="AT325" s="450">
        <f>IF(IFERROR(HLOOKUP($F325,$F41:$FS41,1,FALSE),0)=0,0,1)</f>
        <v>0</v>
      </c>
      <c r="AU325" s="450">
        <f>IF(IFERROR(HLOOKUP($F325,$F42:$FS42,1,FALSE),0)=0,0,1)</f>
        <v>0</v>
      </c>
      <c r="AV325" s="450">
        <f>IF(IFERROR(HLOOKUP($F325,$F43:$FS43,1,FALSE),0)=0,0,1)</f>
        <v>0</v>
      </c>
      <c r="AW325" s="450">
        <f>IF(IFERROR(HLOOKUP($F325,$F44:$FS44,1,FALSE),0)=0,0,1)</f>
        <v>0</v>
      </c>
      <c r="AX325" s="450">
        <f>IF(IFERROR(HLOOKUP($F325,$F45:$FS45,1,FALSE),0)=0,0,1)</f>
        <v>0</v>
      </c>
      <c r="AY325" s="450">
        <f>IF(IFERROR(HLOOKUP($F325,$F46:$FS46,1,FALSE),0)=0,0,1)</f>
        <v>0</v>
      </c>
      <c r="AZ325" s="450">
        <f>IF(IFERROR(HLOOKUP($F325,$F47:$FS47,1,FALSE),0)=0,0,1)</f>
        <v>0</v>
      </c>
      <c r="BA325" s="450">
        <f>IF(IFERROR(HLOOKUP($F325,$F48:$FS48,1,FALSE),0)=0,0,1)</f>
        <v>0</v>
      </c>
      <c r="BB325" s="450">
        <f>IF(IFERROR(HLOOKUP($F325,$F49:$FS49,1,FALSE),0)=0,0,1)</f>
        <v>0</v>
      </c>
      <c r="BC325" s="450">
        <f>IF(IFERROR(HLOOKUP($F325,$F50:$FS50,1,FALSE),0)=0,0,1)</f>
        <v>0</v>
      </c>
      <c r="BD325" s="450">
        <f>IF(IFERROR(HLOOKUP($F325,$F51:$FS51,1,FALSE),0)=0,0,1)</f>
        <v>0</v>
      </c>
      <c r="BE325" s="450">
        <f>IF(IFERROR(HLOOKUP($F325,$F52:$FS52,1,FALSE),0)=0,0,1)</f>
        <v>0</v>
      </c>
      <c r="BF325" s="450">
        <f>IF(IFERROR(HLOOKUP($F325,$F53:$FS53,1,FALSE),0)=0,0,1)</f>
        <v>0</v>
      </c>
      <c r="BG325" s="450">
        <f>IF(IFERROR(HLOOKUP($F325,$F54:$FS54,1,FALSE),0)=0,0,1)</f>
        <v>0</v>
      </c>
      <c r="BH325" s="450">
        <f>IF(IFERROR(HLOOKUP($F325,$F55:$FS55,1,FALSE),0)=0,0,1)</f>
        <v>0</v>
      </c>
      <c r="BI325" s="450">
        <f>IF(IFERROR(HLOOKUP($F325,$F56:$FS56,1,FALSE),0)=0,0,1)</f>
        <v>0</v>
      </c>
      <c r="BJ325" s="450">
        <f>IF(IFERROR(HLOOKUP($F325,$F57:$FS57,1,FALSE),0)=0,0,1)</f>
        <v>0</v>
      </c>
      <c r="BK325" s="450">
        <f>IF(IFERROR(HLOOKUP($F325,$F58:$FS58,1,FALSE),0)=0,0,1)</f>
        <v>0</v>
      </c>
    </row>
    <row r="326" spans="1:63" ht="13">
      <c r="A326" s="609" t="s">
        <v>824</v>
      </c>
      <c r="B326" s="619" t="s">
        <v>728</v>
      </c>
      <c r="C326">
        <f t="shared" si="2"/>
        <v>2</v>
      </c>
      <c r="E326" s="609" t="s">
        <v>824</v>
      </c>
      <c r="F326" s="619" t="s">
        <v>728</v>
      </c>
      <c r="G326" s="450">
        <f>IF(IFERROR(HLOOKUP($F326,$F2:$FS2,1,FALSE),0)=0,0,1)</f>
        <v>0</v>
      </c>
      <c r="H326" s="450">
        <f>IF(IFERROR(HLOOKUP($F326,$F3:$FS3,1,FALSE),0)=0,0,1)</f>
        <v>1</v>
      </c>
      <c r="I326" s="450">
        <f>IF(IFERROR(HLOOKUP($F326,$F4:$FS4,1,FALSE),0)=0,0,1)</f>
        <v>1</v>
      </c>
      <c r="J326" s="450">
        <f>IF(IFERROR(HLOOKUP($F326,$F5:$FS5,1,FALSE),0)=0,0,1)</f>
        <v>0</v>
      </c>
      <c r="K326" s="450">
        <f>IF(IFERROR(HLOOKUP($F326,$F6:$FS6,1,FALSE),0)=0,0,1)</f>
        <v>0</v>
      </c>
      <c r="L326" s="450">
        <f>IF(IFERROR(HLOOKUP($F326,$F7:$FS7,1,FALSE),0)=0,0,1)</f>
        <v>0</v>
      </c>
      <c r="M326" s="450">
        <f>IF(IFERROR(HLOOKUP($F326,$F8:$FS8,1,FALSE),0)=0,0,1)</f>
        <v>0</v>
      </c>
      <c r="N326" s="450">
        <f>IF(IFERROR(HLOOKUP($F326,$F9:$FS9,1,FALSE),0)=0,0,1)</f>
        <v>0</v>
      </c>
      <c r="O326" s="450">
        <f>IF(IFERROR(HLOOKUP($F326,$F10:$FS10,1,FALSE),0)=0,0,1)</f>
        <v>0</v>
      </c>
      <c r="P326" s="450">
        <f>IF(IFERROR(HLOOKUP($F326,$F11:$FS11,1,FALSE),0)=0,0,1)</f>
        <v>0</v>
      </c>
      <c r="Q326" s="450">
        <f>IF(IFERROR(HLOOKUP($F326,$F12:$FS12,1,FALSE),0)=0,0,1)</f>
        <v>0</v>
      </c>
      <c r="R326" s="450">
        <f>IF(IFERROR(HLOOKUP($F326,$F13:$FS13,1,FALSE),0)=0,0,1)</f>
        <v>0</v>
      </c>
      <c r="S326" s="450">
        <f>IF(IFERROR(HLOOKUP($F326,$F14:$FS14,1,FALSE),0)=0,0,1)</f>
        <v>0</v>
      </c>
      <c r="T326" s="450">
        <f>IF(IFERROR(HLOOKUP($F326,$F15:$FS15,1,FALSE),0)=0,0,1)</f>
        <v>0</v>
      </c>
      <c r="U326" s="450">
        <f>IF(IFERROR(HLOOKUP($F326,$F16:$FS16,1,FALSE),0)=0,0,1)</f>
        <v>0</v>
      </c>
      <c r="V326" s="450">
        <f>IF(IFERROR(HLOOKUP($F326,$F17:$FS17,1,FALSE),0)=0,0,1)</f>
        <v>0</v>
      </c>
      <c r="W326" s="450">
        <f>IF(IFERROR(HLOOKUP($F326,$F18:$FS18,1,FALSE),0)=0,0,1)</f>
        <v>0</v>
      </c>
      <c r="X326" s="450">
        <f>IF(IFERROR(HLOOKUP($F326,$F19:$FS19,1,FALSE),0)=0,0,1)</f>
        <v>0</v>
      </c>
      <c r="Y326" s="450">
        <f>IF(IFERROR(HLOOKUP($F326,$F20:$FS20,1,FALSE),0)=0,0,1)</f>
        <v>0</v>
      </c>
      <c r="Z326" s="450">
        <f>IF(IFERROR(HLOOKUP($F326,$F21:$FS21,1,FALSE),0)=0,0,1)</f>
        <v>0</v>
      </c>
      <c r="AA326" s="450">
        <f>IF(IFERROR(HLOOKUP($F326,$F22:$FS22,1,FALSE),0)=0,0,1)</f>
        <v>0</v>
      </c>
      <c r="AB326" s="450">
        <f>IF(IFERROR(HLOOKUP($F326,$F23:$FS23,1,FALSE),0)=0,0,1)</f>
        <v>0</v>
      </c>
      <c r="AC326" s="450">
        <f>IF(IFERROR(HLOOKUP($F326,$F24:$FS24,1,FALSE),0)=0,0,1)</f>
        <v>0</v>
      </c>
      <c r="AD326" s="450">
        <f>IF(IFERROR(HLOOKUP($F326,$F25:$FS25,1,FALSE),0)=0,0,1)</f>
        <v>0</v>
      </c>
      <c r="AE326" s="450">
        <f>IF(IFERROR(HLOOKUP($F326,$F26:$FS26,1,FALSE),0)=0,0,1)</f>
        <v>0</v>
      </c>
      <c r="AF326" s="450">
        <f>IF(IFERROR(HLOOKUP($F326,$F27:$FS27,1,FALSE),0)=0,0,1)</f>
        <v>0</v>
      </c>
      <c r="AG326" s="450">
        <f>IF(IFERROR(HLOOKUP($F326,$F28:$FS28,1,FALSE),0)=0,0,1)</f>
        <v>0</v>
      </c>
      <c r="AH326" s="450">
        <f>IF(IFERROR(HLOOKUP($F326,$F29:$FS29,1,FALSE),0)=0,0,1)</f>
        <v>0</v>
      </c>
      <c r="AI326" s="450">
        <f>IF(IFERROR(HLOOKUP($F326,$F30:$FS30,1,FALSE),0)=0,0,1)</f>
        <v>0</v>
      </c>
      <c r="AJ326" s="450">
        <f>IF(IFERROR(HLOOKUP($F326,$F31:$FS31,1,FALSE),0)=0,0,1)</f>
        <v>0</v>
      </c>
      <c r="AK326" s="450">
        <f>IF(IFERROR(HLOOKUP($F326,$F32:$FS32,1,FALSE),0)=0,0,1)</f>
        <v>0</v>
      </c>
      <c r="AL326" s="450">
        <f>IF(IFERROR(HLOOKUP($F326,$F33:$FS33,1,FALSE),0)=0,0,1)</f>
        <v>0</v>
      </c>
      <c r="AM326" s="450">
        <f>IF(IFERROR(HLOOKUP($F326,$F34:$FS34,1,FALSE),0)=0,0,1)</f>
        <v>0</v>
      </c>
      <c r="AN326" s="450">
        <f>IF(IFERROR(HLOOKUP($F326,$F35:$FS35,1,FALSE),0)=0,0,1)</f>
        <v>0</v>
      </c>
      <c r="AO326" s="450">
        <f>IF(IFERROR(HLOOKUP($F326,$F36:$FS36,1,FALSE),0)=0,0,1)</f>
        <v>0</v>
      </c>
      <c r="AP326" s="450">
        <f>IF(IFERROR(HLOOKUP($F326,$F37:$FS37,1,FALSE),0)=0,0,1)</f>
        <v>0</v>
      </c>
      <c r="AQ326" s="450">
        <f>IF(IFERROR(HLOOKUP($F326,$F38:$FS38,1,FALSE),0)=0,0,1)</f>
        <v>0</v>
      </c>
      <c r="AR326" s="450">
        <f>IF(IFERROR(HLOOKUP($F326,$F39:$FS39,1,FALSE),0)=0,0,1)</f>
        <v>0</v>
      </c>
      <c r="AS326" s="450">
        <f>IF(IFERROR(HLOOKUP($F326,$F40:$FS40,1,FALSE),0)=0,0,1)</f>
        <v>0</v>
      </c>
      <c r="AT326" s="450">
        <f>IF(IFERROR(HLOOKUP($F326,$F41:$FS41,1,FALSE),0)=0,0,1)</f>
        <v>0</v>
      </c>
      <c r="AU326" s="450">
        <f>IF(IFERROR(HLOOKUP($F326,$F42:$FS42,1,FALSE),0)=0,0,1)</f>
        <v>0</v>
      </c>
      <c r="AV326" s="450">
        <f>IF(IFERROR(HLOOKUP($F326,$F43:$FS43,1,FALSE),0)=0,0,1)</f>
        <v>0</v>
      </c>
      <c r="AW326" s="450">
        <f>IF(IFERROR(HLOOKUP($F326,$F44:$FS44,1,FALSE),0)=0,0,1)</f>
        <v>0</v>
      </c>
      <c r="AX326" s="450">
        <f>IF(IFERROR(HLOOKUP($F326,$F45:$FS45,1,FALSE),0)=0,0,1)</f>
        <v>0</v>
      </c>
      <c r="AY326" s="450">
        <f>IF(IFERROR(HLOOKUP($F326,$F46:$FS46,1,FALSE),0)=0,0,1)</f>
        <v>0</v>
      </c>
      <c r="AZ326" s="450">
        <f>IF(IFERROR(HLOOKUP($F326,$F47:$FS47,1,FALSE),0)=0,0,1)</f>
        <v>0</v>
      </c>
      <c r="BA326" s="450">
        <f>IF(IFERROR(HLOOKUP($F326,$F48:$FS48,1,FALSE),0)=0,0,1)</f>
        <v>0</v>
      </c>
      <c r="BB326" s="450">
        <f>IF(IFERROR(HLOOKUP($F326,$F49:$FS49,1,FALSE),0)=0,0,1)</f>
        <v>0</v>
      </c>
      <c r="BC326" s="450">
        <f>IF(IFERROR(HLOOKUP($F326,$F50:$FS50,1,FALSE),0)=0,0,1)</f>
        <v>0</v>
      </c>
      <c r="BD326" s="450">
        <f>IF(IFERROR(HLOOKUP($F326,$F51:$FS51,1,FALSE),0)=0,0,1)</f>
        <v>0</v>
      </c>
      <c r="BE326" s="450">
        <f>IF(IFERROR(HLOOKUP($F326,$F52:$FS52,1,FALSE),0)=0,0,1)</f>
        <v>0</v>
      </c>
      <c r="BF326" s="450">
        <f>IF(IFERROR(HLOOKUP($F326,$F53:$FS53,1,FALSE),0)=0,0,1)</f>
        <v>0</v>
      </c>
      <c r="BG326" s="450">
        <f>IF(IFERROR(HLOOKUP($F326,$F54:$FS54,1,FALSE),0)=0,0,1)</f>
        <v>0</v>
      </c>
      <c r="BH326" s="450">
        <f>IF(IFERROR(HLOOKUP($F326,$F55:$FS55,1,FALSE),0)=0,0,1)</f>
        <v>0</v>
      </c>
      <c r="BI326" s="450">
        <f>IF(IFERROR(HLOOKUP($F326,$F56:$FS56,1,FALSE),0)=0,0,1)</f>
        <v>0</v>
      </c>
      <c r="BJ326" s="450">
        <f>IF(IFERROR(HLOOKUP($F326,$F57:$FS57,1,FALSE),0)=0,0,1)</f>
        <v>0</v>
      </c>
      <c r="BK326" s="450">
        <f>IF(IFERROR(HLOOKUP($F326,$F58:$FS58,1,FALSE),0)=0,0,1)</f>
        <v>0</v>
      </c>
    </row>
    <row r="327" spans="1:63" ht="13">
      <c r="A327" s="609" t="s">
        <v>825</v>
      </c>
      <c r="B327" s="619" t="s">
        <v>729</v>
      </c>
      <c r="C327">
        <f t="shared" si="2"/>
        <v>2</v>
      </c>
      <c r="E327" s="609" t="s">
        <v>825</v>
      </c>
      <c r="F327" s="619" t="s">
        <v>729</v>
      </c>
      <c r="G327" s="450">
        <f>IF(IFERROR(HLOOKUP($F327,$F2:$FS2,1,FALSE),0)=0,0,1)</f>
        <v>0</v>
      </c>
      <c r="H327" s="450">
        <f>IF(IFERROR(HLOOKUP($F327,$F3:$FS3,1,FALSE),0)=0,0,1)</f>
        <v>1</v>
      </c>
      <c r="I327" s="450">
        <f>IF(IFERROR(HLOOKUP($F327,$F4:$FS4,1,FALSE),0)=0,0,1)</f>
        <v>1</v>
      </c>
      <c r="J327" s="450">
        <f>IF(IFERROR(HLOOKUP($F327,$F5:$FS5,1,FALSE),0)=0,0,1)</f>
        <v>0</v>
      </c>
      <c r="K327" s="450">
        <f>IF(IFERROR(HLOOKUP($F327,$F6:$FS6,1,FALSE),0)=0,0,1)</f>
        <v>0</v>
      </c>
      <c r="L327" s="450">
        <f>IF(IFERROR(HLOOKUP($F327,$F7:$FS7,1,FALSE),0)=0,0,1)</f>
        <v>0</v>
      </c>
      <c r="M327" s="450">
        <f>IF(IFERROR(HLOOKUP($F327,$F8:$FS8,1,FALSE),0)=0,0,1)</f>
        <v>0</v>
      </c>
      <c r="N327" s="450">
        <f>IF(IFERROR(HLOOKUP($F327,$F9:$FS9,1,FALSE),0)=0,0,1)</f>
        <v>0</v>
      </c>
      <c r="O327" s="450">
        <f>IF(IFERROR(HLOOKUP($F327,$F10:$FS10,1,FALSE),0)=0,0,1)</f>
        <v>0</v>
      </c>
      <c r="P327" s="450">
        <f>IF(IFERROR(HLOOKUP($F327,$F11:$FS11,1,FALSE),0)=0,0,1)</f>
        <v>0</v>
      </c>
      <c r="Q327" s="450">
        <f>IF(IFERROR(HLOOKUP($F327,$F12:$FS12,1,FALSE),0)=0,0,1)</f>
        <v>0</v>
      </c>
      <c r="R327" s="450">
        <f>IF(IFERROR(HLOOKUP($F327,$F13:$FS13,1,FALSE),0)=0,0,1)</f>
        <v>0</v>
      </c>
      <c r="S327" s="450">
        <f>IF(IFERROR(HLOOKUP($F327,$F14:$FS14,1,FALSE),0)=0,0,1)</f>
        <v>0</v>
      </c>
      <c r="T327" s="450">
        <f>IF(IFERROR(HLOOKUP($F327,$F15:$FS15,1,FALSE),0)=0,0,1)</f>
        <v>0</v>
      </c>
      <c r="U327" s="450">
        <f>IF(IFERROR(HLOOKUP($F327,$F16:$FS16,1,FALSE),0)=0,0,1)</f>
        <v>0</v>
      </c>
      <c r="V327" s="450">
        <f>IF(IFERROR(HLOOKUP($F327,$F17:$FS17,1,FALSE),0)=0,0,1)</f>
        <v>0</v>
      </c>
      <c r="W327" s="450">
        <f>IF(IFERROR(HLOOKUP($F327,$F18:$FS18,1,FALSE),0)=0,0,1)</f>
        <v>0</v>
      </c>
      <c r="X327" s="450">
        <f>IF(IFERROR(HLOOKUP($F327,$F19:$FS19,1,FALSE),0)=0,0,1)</f>
        <v>0</v>
      </c>
      <c r="Y327" s="450">
        <f>IF(IFERROR(HLOOKUP($F327,$F20:$FS20,1,FALSE),0)=0,0,1)</f>
        <v>0</v>
      </c>
      <c r="Z327" s="450">
        <f>IF(IFERROR(HLOOKUP($F327,$F21:$FS21,1,FALSE),0)=0,0,1)</f>
        <v>0</v>
      </c>
      <c r="AA327" s="450">
        <f>IF(IFERROR(HLOOKUP($F327,$F22:$FS22,1,FALSE),0)=0,0,1)</f>
        <v>0</v>
      </c>
      <c r="AB327" s="450">
        <f>IF(IFERROR(HLOOKUP($F327,$F23:$FS23,1,FALSE),0)=0,0,1)</f>
        <v>0</v>
      </c>
      <c r="AC327" s="450">
        <f>IF(IFERROR(HLOOKUP($F327,$F24:$FS24,1,FALSE),0)=0,0,1)</f>
        <v>0</v>
      </c>
      <c r="AD327" s="450">
        <f>IF(IFERROR(HLOOKUP($F327,$F25:$FS25,1,FALSE),0)=0,0,1)</f>
        <v>0</v>
      </c>
      <c r="AE327" s="450">
        <f>IF(IFERROR(HLOOKUP($F327,$F26:$FS26,1,FALSE),0)=0,0,1)</f>
        <v>0</v>
      </c>
      <c r="AF327" s="450">
        <f>IF(IFERROR(HLOOKUP($F327,$F27:$FS27,1,FALSE),0)=0,0,1)</f>
        <v>0</v>
      </c>
      <c r="AG327" s="450">
        <f>IF(IFERROR(HLOOKUP($F327,$F28:$FS28,1,FALSE),0)=0,0,1)</f>
        <v>0</v>
      </c>
      <c r="AH327" s="450">
        <f>IF(IFERROR(HLOOKUP($F327,$F29:$FS29,1,FALSE),0)=0,0,1)</f>
        <v>0</v>
      </c>
      <c r="AI327" s="450">
        <f>IF(IFERROR(HLOOKUP($F327,$F30:$FS30,1,FALSE),0)=0,0,1)</f>
        <v>0</v>
      </c>
      <c r="AJ327" s="450">
        <f>IF(IFERROR(HLOOKUP($F327,$F31:$FS31,1,FALSE),0)=0,0,1)</f>
        <v>0</v>
      </c>
      <c r="AK327" s="450">
        <f>IF(IFERROR(HLOOKUP($F327,$F32:$FS32,1,FALSE),0)=0,0,1)</f>
        <v>0</v>
      </c>
      <c r="AL327" s="450">
        <f>IF(IFERROR(HLOOKUP($F327,$F33:$FS33,1,FALSE),0)=0,0,1)</f>
        <v>0</v>
      </c>
      <c r="AM327" s="450">
        <f>IF(IFERROR(HLOOKUP($F327,$F34:$FS34,1,FALSE),0)=0,0,1)</f>
        <v>0</v>
      </c>
      <c r="AN327" s="450">
        <f>IF(IFERROR(HLOOKUP($F327,$F35:$FS35,1,FALSE),0)=0,0,1)</f>
        <v>0</v>
      </c>
      <c r="AO327" s="450">
        <f>IF(IFERROR(HLOOKUP($F327,$F36:$FS36,1,FALSE),0)=0,0,1)</f>
        <v>0</v>
      </c>
      <c r="AP327" s="450">
        <f>IF(IFERROR(HLOOKUP($F327,$F37:$FS37,1,FALSE),0)=0,0,1)</f>
        <v>0</v>
      </c>
      <c r="AQ327" s="450">
        <f>IF(IFERROR(HLOOKUP($F327,$F38:$FS38,1,FALSE),0)=0,0,1)</f>
        <v>0</v>
      </c>
      <c r="AR327" s="450">
        <f>IF(IFERROR(HLOOKUP($F327,$F39:$FS39,1,FALSE),0)=0,0,1)</f>
        <v>0</v>
      </c>
      <c r="AS327" s="450">
        <f>IF(IFERROR(HLOOKUP($F327,$F40:$FS40,1,FALSE),0)=0,0,1)</f>
        <v>0</v>
      </c>
      <c r="AT327" s="450">
        <f>IF(IFERROR(HLOOKUP($F327,$F41:$FS41,1,FALSE),0)=0,0,1)</f>
        <v>0</v>
      </c>
      <c r="AU327" s="450">
        <f>IF(IFERROR(HLOOKUP($F327,$F42:$FS42,1,FALSE),0)=0,0,1)</f>
        <v>0</v>
      </c>
      <c r="AV327" s="450">
        <f>IF(IFERROR(HLOOKUP($F327,$F43:$FS43,1,FALSE),0)=0,0,1)</f>
        <v>0</v>
      </c>
      <c r="AW327" s="450">
        <f>IF(IFERROR(HLOOKUP($F327,$F44:$FS44,1,FALSE),0)=0,0,1)</f>
        <v>0</v>
      </c>
      <c r="AX327" s="450">
        <f>IF(IFERROR(HLOOKUP($F327,$F45:$FS45,1,FALSE),0)=0,0,1)</f>
        <v>0</v>
      </c>
      <c r="AY327" s="450">
        <f>IF(IFERROR(HLOOKUP($F327,$F46:$FS46,1,FALSE),0)=0,0,1)</f>
        <v>0</v>
      </c>
      <c r="AZ327" s="450">
        <f>IF(IFERROR(HLOOKUP($F327,$F47:$FS47,1,FALSE),0)=0,0,1)</f>
        <v>0</v>
      </c>
      <c r="BA327" s="450">
        <f>IF(IFERROR(HLOOKUP($F327,$F48:$FS48,1,FALSE),0)=0,0,1)</f>
        <v>0</v>
      </c>
      <c r="BB327" s="450">
        <f>IF(IFERROR(HLOOKUP($F327,$F49:$FS49,1,FALSE),0)=0,0,1)</f>
        <v>0</v>
      </c>
      <c r="BC327" s="450">
        <f>IF(IFERROR(HLOOKUP($F327,$F50:$FS50,1,FALSE),0)=0,0,1)</f>
        <v>0</v>
      </c>
      <c r="BD327" s="450">
        <f>IF(IFERROR(HLOOKUP($F327,$F51:$FS51,1,FALSE),0)=0,0,1)</f>
        <v>0</v>
      </c>
      <c r="BE327" s="450">
        <f>IF(IFERROR(HLOOKUP($F327,$F52:$FS52,1,FALSE),0)=0,0,1)</f>
        <v>0</v>
      </c>
      <c r="BF327" s="450">
        <f>IF(IFERROR(HLOOKUP($F327,$F53:$FS53,1,FALSE),0)=0,0,1)</f>
        <v>0</v>
      </c>
      <c r="BG327" s="450">
        <f>IF(IFERROR(HLOOKUP($F327,$F54:$FS54,1,FALSE),0)=0,0,1)</f>
        <v>0</v>
      </c>
      <c r="BH327" s="450">
        <f>IF(IFERROR(HLOOKUP($F327,$F55:$FS55,1,FALSE),0)=0,0,1)</f>
        <v>0</v>
      </c>
      <c r="BI327" s="450">
        <f>IF(IFERROR(HLOOKUP($F327,$F56:$FS56,1,FALSE),0)=0,0,1)</f>
        <v>0</v>
      </c>
      <c r="BJ327" s="450">
        <f>IF(IFERROR(HLOOKUP($F327,$F57:$FS57,1,FALSE),0)=0,0,1)</f>
        <v>0</v>
      </c>
      <c r="BK327" s="450">
        <f>IF(IFERROR(HLOOKUP($F327,$F58:$FS58,1,FALSE),0)=0,0,1)</f>
        <v>0</v>
      </c>
    </row>
    <row r="328" spans="1:63" ht="13">
      <c r="A328" s="609" t="s">
        <v>825</v>
      </c>
      <c r="B328" s="619" t="s">
        <v>730</v>
      </c>
      <c r="C328">
        <f t="shared" si="2"/>
        <v>4</v>
      </c>
      <c r="E328" s="609" t="s">
        <v>825</v>
      </c>
      <c r="F328" s="619" t="s">
        <v>730</v>
      </c>
      <c r="G328" s="450">
        <f>IF(IFERROR(HLOOKUP($F328,$F2:$FS2,1,FALSE),0)=0,0,1)</f>
        <v>0</v>
      </c>
      <c r="H328" s="450">
        <f>IF(IFERROR(HLOOKUP($F328,$F3:$FS3,1,FALSE),0)=0,0,1)</f>
        <v>1</v>
      </c>
      <c r="I328" s="450">
        <f>IF(IFERROR(HLOOKUP($F328,$F4:$FS4,1,FALSE),0)=0,0,1)</f>
        <v>1</v>
      </c>
      <c r="J328" s="450">
        <f>IF(IFERROR(HLOOKUP($F328,$F5:$FS5,1,FALSE),0)=0,0,1)</f>
        <v>0</v>
      </c>
      <c r="K328" s="450">
        <f>IF(IFERROR(HLOOKUP($F328,$F6:$FS6,1,FALSE),0)=0,0,1)</f>
        <v>0</v>
      </c>
      <c r="L328" s="450">
        <f>IF(IFERROR(HLOOKUP($F328,$F7:$FS7,1,FALSE),0)=0,0,1)</f>
        <v>0</v>
      </c>
      <c r="M328" s="450">
        <f>IF(IFERROR(HLOOKUP($F328,$F8:$FS8,1,FALSE),0)=0,0,1)</f>
        <v>0</v>
      </c>
      <c r="N328" s="450">
        <f>IF(IFERROR(HLOOKUP($F328,$F9:$FS9,1,FALSE),0)=0,0,1)</f>
        <v>0</v>
      </c>
      <c r="O328" s="450">
        <f>IF(IFERROR(HLOOKUP($F328,$F10:$FS10,1,FALSE),0)=0,0,1)</f>
        <v>0</v>
      </c>
      <c r="P328" s="450">
        <f>IF(IFERROR(HLOOKUP($F328,$F11:$FS11,1,FALSE),0)=0,0,1)</f>
        <v>0</v>
      </c>
      <c r="Q328" s="450">
        <f>IF(IFERROR(HLOOKUP($F328,$F12:$FS12,1,FALSE),0)=0,0,1)</f>
        <v>0</v>
      </c>
      <c r="R328" s="450">
        <f>IF(IFERROR(HLOOKUP($F328,$F13:$FS13,1,FALSE),0)=0,0,1)</f>
        <v>0</v>
      </c>
      <c r="S328" s="450">
        <f>IF(IFERROR(HLOOKUP($F328,$F14:$FS14,1,FALSE),0)=0,0,1)</f>
        <v>0</v>
      </c>
      <c r="T328" s="450">
        <f>IF(IFERROR(HLOOKUP($F328,$F15:$FS15,1,FALSE),0)=0,0,1)</f>
        <v>0</v>
      </c>
      <c r="U328" s="450">
        <f>IF(IFERROR(HLOOKUP($F328,$F16:$FS16,1,FALSE),0)=0,0,1)</f>
        <v>0</v>
      </c>
      <c r="V328" s="450">
        <f>IF(IFERROR(HLOOKUP($F328,$F17:$FS17,1,FALSE),0)=0,0,1)</f>
        <v>0</v>
      </c>
      <c r="W328" s="450">
        <f>IF(IFERROR(HLOOKUP($F328,$F18:$FS18,1,FALSE),0)=0,0,1)</f>
        <v>0</v>
      </c>
      <c r="X328" s="450">
        <f>IF(IFERROR(HLOOKUP($F328,$F19:$FS19,1,FALSE),0)=0,0,1)</f>
        <v>0</v>
      </c>
      <c r="Y328" s="450">
        <f>IF(IFERROR(HLOOKUP($F328,$F20:$FS20,1,FALSE),0)=0,0,1)</f>
        <v>0</v>
      </c>
      <c r="Z328" s="450">
        <f>IF(IFERROR(HLOOKUP($F328,$F21:$FS21,1,FALSE),0)=0,0,1)</f>
        <v>0</v>
      </c>
      <c r="AA328" s="450">
        <f>IF(IFERROR(HLOOKUP($F328,$F22:$FS22,1,FALSE),0)=0,0,1)</f>
        <v>0</v>
      </c>
      <c r="AB328" s="450">
        <f>IF(IFERROR(HLOOKUP($F328,$F23:$FS23,1,FALSE),0)=0,0,1)</f>
        <v>0</v>
      </c>
      <c r="AC328" s="450">
        <f>IF(IFERROR(HLOOKUP($F328,$F24:$FS24,1,FALSE),0)=0,0,1)</f>
        <v>0</v>
      </c>
      <c r="AD328" s="450">
        <f>IF(IFERROR(HLOOKUP($F328,$F25:$FS25,1,FALSE),0)=0,0,1)</f>
        <v>0</v>
      </c>
      <c r="AE328" s="450">
        <f>IF(IFERROR(HLOOKUP($F328,$F26:$FS26,1,FALSE),0)=0,0,1)</f>
        <v>0</v>
      </c>
      <c r="AF328" s="450">
        <f>IF(IFERROR(HLOOKUP($F328,$F27:$FS27,1,FALSE),0)=0,0,1)</f>
        <v>0</v>
      </c>
      <c r="AG328" s="450">
        <f>IF(IFERROR(HLOOKUP($F328,$F28:$FS28,1,FALSE),0)=0,0,1)</f>
        <v>0</v>
      </c>
      <c r="AH328" s="450">
        <f>IF(IFERROR(HLOOKUP($F328,$F29:$FS29,1,FALSE),0)=0,0,1)</f>
        <v>0</v>
      </c>
      <c r="AI328" s="450">
        <f>IF(IFERROR(HLOOKUP($F328,$F30:$FS30,1,FALSE),0)=0,0,1)</f>
        <v>0</v>
      </c>
      <c r="AJ328" s="450">
        <f>IF(IFERROR(HLOOKUP($F328,$F31:$FS31,1,FALSE),0)=0,0,1)</f>
        <v>0</v>
      </c>
      <c r="AK328" s="450">
        <f>IF(IFERROR(HLOOKUP($F328,$F32:$FS32,1,FALSE),0)=0,0,1)</f>
        <v>0</v>
      </c>
      <c r="AL328" s="450">
        <f>IF(IFERROR(HLOOKUP($F328,$F33:$FS33,1,FALSE),0)=0,0,1)</f>
        <v>0</v>
      </c>
      <c r="AM328" s="450">
        <f>IF(IFERROR(HLOOKUP($F328,$F34:$FS34,1,FALSE),0)=0,0,1)</f>
        <v>0</v>
      </c>
      <c r="AN328" s="450">
        <f>IF(IFERROR(HLOOKUP($F328,$F35:$FS35,1,FALSE),0)=0,0,1)</f>
        <v>0</v>
      </c>
      <c r="AO328" s="450">
        <f>IF(IFERROR(HLOOKUP($F328,$F36:$FS36,1,FALSE),0)=0,0,1)</f>
        <v>0</v>
      </c>
      <c r="AP328" s="450">
        <f>IF(IFERROR(HLOOKUP($F328,$F37:$FS37,1,FALSE),0)=0,0,1)</f>
        <v>0</v>
      </c>
      <c r="AQ328" s="450">
        <f>IF(IFERROR(HLOOKUP($F328,$F38:$FS38,1,FALSE),0)=0,0,1)</f>
        <v>0</v>
      </c>
      <c r="AR328" s="450">
        <f>IF(IFERROR(HLOOKUP($F328,$F39:$FS39,1,FALSE),0)=0,0,1)</f>
        <v>0</v>
      </c>
      <c r="AS328" s="450">
        <f>IF(IFERROR(HLOOKUP($F328,$F40:$FS40,1,FALSE),0)=0,0,1)</f>
        <v>0</v>
      </c>
      <c r="AT328" s="450">
        <f>IF(IFERROR(HLOOKUP($F328,$F41:$FS41,1,FALSE),0)=0,0,1)</f>
        <v>0</v>
      </c>
      <c r="AU328" s="450">
        <f>IF(IFERROR(HLOOKUP($F328,$F42:$FS42,1,FALSE),0)=0,0,1)</f>
        <v>0</v>
      </c>
      <c r="AV328" s="450">
        <f>IF(IFERROR(HLOOKUP($F328,$F43:$FS43,1,FALSE),0)=0,0,1)</f>
        <v>0</v>
      </c>
      <c r="AW328" s="450">
        <f>IF(IFERROR(HLOOKUP($F328,$F44:$FS44,1,FALSE),0)=0,0,1)</f>
        <v>1</v>
      </c>
      <c r="AX328" s="450">
        <f>IF(IFERROR(HLOOKUP($F328,$F45:$FS45,1,FALSE),0)=0,0,1)</f>
        <v>1</v>
      </c>
      <c r="AY328" s="450">
        <f>IF(IFERROR(HLOOKUP($F328,$F46:$FS46,1,FALSE),0)=0,0,1)</f>
        <v>0</v>
      </c>
      <c r="AZ328" s="450">
        <f>IF(IFERROR(HLOOKUP($F328,$F47:$FS47,1,FALSE),0)=0,0,1)</f>
        <v>0</v>
      </c>
      <c r="BA328" s="450">
        <f>IF(IFERROR(HLOOKUP($F328,$F48:$FS48,1,FALSE),0)=0,0,1)</f>
        <v>0</v>
      </c>
      <c r="BB328" s="450">
        <f>IF(IFERROR(HLOOKUP($F328,$F49:$FS49,1,FALSE),0)=0,0,1)</f>
        <v>0</v>
      </c>
      <c r="BC328" s="450">
        <f>IF(IFERROR(HLOOKUP($F328,$F50:$FS50,1,FALSE),0)=0,0,1)</f>
        <v>0</v>
      </c>
      <c r="BD328" s="450">
        <f>IF(IFERROR(HLOOKUP($F328,$F51:$FS51,1,FALSE),0)=0,0,1)</f>
        <v>0</v>
      </c>
      <c r="BE328" s="450">
        <f>IF(IFERROR(HLOOKUP($F328,$F52:$FS52,1,FALSE),0)=0,0,1)</f>
        <v>0</v>
      </c>
      <c r="BF328" s="450">
        <f>IF(IFERROR(HLOOKUP($F328,$F53:$FS53,1,FALSE),0)=0,0,1)</f>
        <v>0</v>
      </c>
      <c r="BG328" s="450">
        <f>IF(IFERROR(HLOOKUP($F328,$F54:$FS54,1,FALSE),0)=0,0,1)</f>
        <v>0</v>
      </c>
      <c r="BH328" s="450">
        <f>IF(IFERROR(HLOOKUP($F328,$F55:$FS55,1,FALSE),0)=0,0,1)</f>
        <v>0</v>
      </c>
      <c r="BI328" s="450">
        <f>IF(IFERROR(HLOOKUP($F328,$F56:$FS56,1,FALSE),0)=0,0,1)</f>
        <v>0</v>
      </c>
      <c r="BJ328" s="450">
        <f>IF(IFERROR(HLOOKUP($F328,$F57:$FS57,1,FALSE),0)=0,0,1)</f>
        <v>0</v>
      </c>
      <c r="BK328" s="450">
        <f>IF(IFERROR(HLOOKUP($F328,$F58:$FS58,1,FALSE),0)=0,0,1)</f>
        <v>0</v>
      </c>
    </row>
    <row r="329" spans="1:63" ht="13">
      <c r="A329" s="609" t="s">
        <v>825</v>
      </c>
      <c r="B329" s="619" t="s">
        <v>731</v>
      </c>
      <c r="C329">
        <f t="shared" si="2"/>
        <v>4</v>
      </c>
      <c r="E329" s="609" t="s">
        <v>825</v>
      </c>
      <c r="F329" s="619" t="s">
        <v>731</v>
      </c>
      <c r="G329" s="450">
        <f>IF(IFERROR(HLOOKUP($F329,$F2:$FS2,1,FALSE),0)=0,0,1)</f>
        <v>0</v>
      </c>
      <c r="H329" s="450">
        <f>IF(IFERROR(HLOOKUP($F329,$F3:$FS3,1,FALSE),0)=0,0,1)</f>
        <v>1</v>
      </c>
      <c r="I329" s="450">
        <f>IF(IFERROR(HLOOKUP($F329,$F4:$FS4,1,FALSE),0)=0,0,1)</f>
        <v>1</v>
      </c>
      <c r="J329" s="450">
        <f>IF(IFERROR(HLOOKUP($F329,$F5:$FS5,1,FALSE),0)=0,0,1)</f>
        <v>0</v>
      </c>
      <c r="K329" s="450">
        <f>IF(IFERROR(HLOOKUP($F329,$F6:$FS6,1,FALSE),0)=0,0,1)</f>
        <v>0</v>
      </c>
      <c r="L329" s="450">
        <f>IF(IFERROR(HLOOKUP($F329,$F7:$FS7,1,FALSE),0)=0,0,1)</f>
        <v>1</v>
      </c>
      <c r="M329" s="450">
        <f>IF(IFERROR(HLOOKUP($F329,$F8:$FS8,1,FALSE),0)=0,0,1)</f>
        <v>0</v>
      </c>
      <c r="N329" s="450">
        <f>IF(IFERROR(HLOOKUP($F329,$F9:$FS9,1,FALSE),0)=0,0,1)</f>
        <v>0</v>
      </c>
      <c r="O329" s="450">
        <f>IF(IFERROR(HLOOKUP($F329,$F10:$FS10,1,FALSE),0)=0,0,1)</f>
        <v>0</v>
      </c>
      <c r="P329" s="450">
        <f>IF(IFERROR(HLOOKUP($F329,$F11:$FS11,1,FALSE),0)=0,0,1)</f>
        <v>0</v>
      </c>
      <c r="Q329" s="450">
        <f>IF(IFERROR(HLOOKUP($F329,$F12:$FS12,1,FALSE),0)=0,0,1)</f>
        <v>0</v>
      </c>
      <c r="R329" s="450">
        <f>IF(IFERROR(HLOOKUP($F329,$F13:$FS13,1,FALSE),0)=0,0,1)</f>
        <v>0</v>
      </c>
      <c r="S329" s="450">
        <f>IF(IFERROR(HLOOKUP($F329,$F14:$FS14,1,FALSE),0)=0,0,1)</f>
        <v>0</v>
      </c>
      <c r="T329" s="450">
        <f>IF(IFERROR(HLOOKUP($F329,$F15:$FS15,1,FALSE),0)=0,0,1)</f>
        <v>0</v>
      </c>
      <c r="U329" s="450">
        <f>IF(IFERROR(HLOOKUP($F329,$F16:$FS16,1,FALSE),0)=0,0,1)</f>
        <v>0</v>
      </c>
      <c r="V329" s="450">
        <f>IF(IFERROR(HLOOKUP($F329,$F17:$FS17,1,FALSE),0)=0,0,1)</f>
        <v>0</v>
      </c>
      <c r="W329" s="450">
        <f>IF(IFERROR(HLOOKUP($F329,$F18:$FS18,1,FALSE),0)=0,0,1)</f>
        <v>0</v>
      </c>
      <c r="X329" s="450">
        <f>IF(IFERROR(HLOOKUP($F329,$F19:$FS19,1,FALSE),0)=0,0,1)</f>
        <v>0</v>
      </c>
      <c r="Y329" s="450">
        <f>IF(IFERROR(HLOOKUP($F329,$F20:$FS20,1,FALSE),0)=0,0,1)</f>
        <v>0</v>
      </c>
      <c r="Z329" s="450">
        <f>IF(IFERROR(HLOOKUP($F329,$F21:$FS21,1,FALSE),0)=0,0,1)</f>
        <v>0</v>
      </c>
      <c r="AA329" s="450">
        <f>IF(IFERROR(HLOOKUP($F329,$F22:$FS22,1,FALSE),0)=0,0,1)</f>
        <v>0</v>
      </c>
      <c r="AB329" s="450">
        <f>IF(IFERROR(HLOOKUP($F329,$F23:$FS23,1,FALSE),0)=0,0,1)</f>
        <v>0</v>
      </c>
      <c r="AC329" s="450">
        <f>IF(IFERROR(HLOOKUP($F329,$F24:$FS24,1,FALSE),0)=0,0,1)</f>
        <v>0</v>
      </c>
      <c r="AD329" s="450">
        <f>IF(IFERROR(HLOOKUP($F329,$F25:$FS25,1,FALSE),0)=0,0,1)</f>
        <v>0</v>
      </c>
      <c r="AE329" s="450">
        <f>IF(IFERROR(HLOOKUP($F329,$F26:$FS26,1,FALSE),0)=0,0,1)</f>
        <v>0</v>
      </c>
      <c r="AF329" s="450">
        <f>IF(IFERROR(HLOOKUP($F329,$F27:$FS27,1,FALSE),0)=0,0,1)</f>
        <v>0</v>
      </c>
      <c r="AG329" s="450">
        <f>IF(IFERROR(HLOOKUP($F329,$F28:$FS28,1,FALSE),0)=0,0,1)</f>
        <v>0</v>
      </c>
      <c r="AH329" s="450">
        <f>IF(IFERROR(HLOOKUP($F329,$F29:$FS29,1,FALSE),0)=0,0,1)</f>
        <v>0</v>
      </c>
      <c r="AI329" s="450">
        <f>IF(IFERROR(HLOOKUP($F329,$F30:$FS30,1,FALSE),0)=0,0,1)</f>
        <v>0</v>
      </c>
      <c r="AJ329" s="450">
        <f>IF(IFERROR(HLOOKUP($F329,$F31:$FS31,1,FALSE),0)=0,0,1)</f>
        <v>0</v>
      </c>
      <c r="AK329" s="450">
        <f>IF(IFERROR(HLOOKUP($F329,$F32:$FS32,1,FALSE),0)=0,0,1)</f>
        <v>0</v>
      </c>
      <c r="AL329" s="450">
        <f>IF(IFERROR(HLOOKUP($F329,$F33:$FS33,1,FALSE),0)=0,0,1)</f>
        <v>0</v>
      </c>
      <c r="AM329" s="450">
        <f>IF(IFERROR(HLOOKUP($F329,$F34:$FS34,1,FALSE),0)=0,0,1)</f>
        <v>0</v>
      </c>
      <c r="AN329" s="450">
        <f>IF(IFERROR(HLOOKUP($F329,$F35:$FS35,1,FALSE),0)=0,0,1)</f>
        <v>0</v>
      </c>
      <c r="AO329" s="450">
        <f>IF(IFERROR(HLOOKUP($F329,$F36:$FS36,1,FALSE),0)=0,0,1)</f>
        <v>0</v>
      </c>
      <c r="AP329" s="450">
        <f>IF(IFERROR(HLOOKUP($F329,$F37:$FS37,1,FALSE),0)=0,0,1)</f>
        <v>0</v>
      </c>
      <c r="AQ329" s="450">
        <f>IF(IFERROR(HLOOKUP($F329,$F38:$FS38,1,FALSE),0)=0,0,1)</f>
        <v>0</v>
      </c>
      <c r="AR329" s="450">
        <f>IF(IFERROR(HLOOKUP($F329,$F39:$FS39,1,FALSE),0)=0,0,1)</f>
        <v>0</v>
      </c>
      <c r="AS329" s="450">
        <f>IF(IFERROR(HLOOKUP($F329,$F40:$FS40,1,FALSE),0)=0,0,1)</f>
        <v>0</v>
      </c>
      <c r="AT329" s="450">
        <f>IF(IFERROR(HLOOKUP($F329,$F41:$FS41,1,FALSE),0)=0,0,1)</f>
        <v>0</v>
      </c>
      <c r="AU329" s="450">
        <f>IF(IFERROR(HLOOKUP($F329,$F42:$FS42,1,FALSE),0)=0,0,1)</f>
        <v>0</v>
      </c>
      <c r="AV329" s="450">
        <f>IF(IFERROR(HLOOKUP($F329,$F43:$FS43,1,FALSE),0)=0,0,1)</f>
        <v>0</v>
      </c>
      <c r="AW329" s="450">
        <f>IF(IFERROR(HLOOKUP($F329,$F44:$FS44,1,FALSE),0)=0,0,1)</f>
        <v>0</v>
      </c>
      <c r="AX329" s="450">
        <f>IF(IFERROR(HLOOKUP($F329,$F45:$FS45,1,FALSE),0)=0,0,1)</f>
        <v>0</v>
      </c>
      <c r="AY329" s="450">
        <f>IF(IFERROR(HLOOKUP($F329,$F46:$FS46,1,FALSE),0)=0,0,1)</f>
        <v>0</v>
      </c>
      <c r="AZ329" s="450">
        <f>IF(IFERROR(HLOOKUP($F329,$F47:$FS47,1,FALSE),0)=0,0,1)</f>
        <v>0</v>
      </c>
      <c r="BA329" s="450">
        <f>IF(IFERROR(HLOOKUP($F329,$F48:$FS48,1,FALSE),0)=0,0,1)</f>
        <v>0</v>
      </c>
      <c r="BB329" s="450">
        <f>IF(IFERROR(HLOOKUP($F329,$F49:$FS49,1,FALSE),0)=0,0,1)</f>
        <v>0</v>
      </c>
      <c r="BC329" s="450">
        <f>IF(IFERROR(HLOOKUP($F329,$F50:$FS50,1,FALSE),0)=0,0,1)</f>
        <v>0</v>
      </c>
      <c r="BD329" s="450">
        <f>IF(IFERROR(HLOOKUP($F329,$F51:$FS51,1,FALSE),0)=0,0,1)</f>
        <v>0</v>
      </c>
      <c r="BE329" s="450">
        <f>IF(IFERROR(HLOOKUP($F329,$F52:$FS52,1,FALSE),0)=0,0,1)</f>
        <v>0</v>
      </c>
      <c r="BF329" s="450">
        <f>IF(IFERROR(HLOOKUP($F329,$F53:$FS53,1,FALSE),0)=0,0,1)</f>
        <v>0</v>
      </c>
      <c r="BG329" s="450">
        <f>IF(IFERROR(HLOOKUP($F329,$F54:$FS54,1,FALSE),0)=0,0,1)</f>
        <v>1</v>
      </c>
      <c r="BH329" s="450">
        <f>IF(IFERROR(HLOOKUP($F329,$F55:$FS55,1,FALSE),0)=0,0,1)</f>
        <v>0</v>
      </c>
      <c r="BI329" s="450">
        <f>IF(IFERROR(HLOOKUP($F329,$F56:$FS56,1,FALSE),0)=0,0,1)</f>
        <v>0</v>
      </c>
      <c r="BJ329" s="450">
        <f>IF(IFERROR(HLOOKUP($F329,$F57:$FS57,1,FALSE),0)=0,0,1)</f>
        <v>0</v>
      </c>
      <c r="BK329" s="450">
        <f>IF(IFERROR(HLOOKUP($F329,$F58:$FS58,1,FALSE),0)=0,0,1)</f>
        <v>0</v>
      </c>
    </row>
    <row r="330" spans="1:63" ht="13">
      <c r="A330" s="609" t="s">
        <v>825</v>
      </c>
      <c r="B330" s="619" t="s">
        <v>732</v>
      </c>
      <c r="C330">
        <f t="shared" si="2"/>
        <v>2</v>
      </c>
      <c r="E330" s="609" t="s">
        <v>825</v>
      </c>
      <c r="F330" s="619" t="s">
        <v>732</v>
      </c>
      <c r="G330" s="450">
        <f>IF(IFERROR(HLOOKUP($F330,$F2:$FS2,1,FALSE),0)=0,0,1)</f>
        <v>0</v>
      </c>
      <c r="H330" s="450">
        <f>IF(IFERROR(HLOOKUP($F330,$F3:$FS3,1,FALSE),0)=0,0,1)</f>
        <v>1</v>
      </c>
      <c r="I330" s="450">
        <f>IF(IFERROR(HLOOKUP($F330,$F4:$FS4,1,FALSE),0)=0,0,1)</f>
        <v>1</v>
      </c>
      <c r="J330" s="450">
        <f>IF(IFERROR(HLOOKUP($F330,$F5:$FS5,1,FALSE),0)=0,0,1)</f>
        <v>0</v>
      </c>
      <c r="K330" s="450">
        <f>IF(IFERROR(HLOOKUP($F330,$F6:$FS6,1,FALSE),0)=0,0,1)</f>
        <v>0</v>
      </c>
      <c r="L330" s="450">
        <f>IF(IFERROR(HLOOKUP($F330,$F7:$FS7,1,FALSE),0)=0,0,1)</f>
        <v>0</v>
      </c>
      <c r="M330" s="450">
        <f>IF(IFERROR(HLOOKUP($F330,$F8:$FS8,1,FALSE),0)=0,0,1)</f>
        <v>0</v>
      </c>
      <c r="N330" s="450">
        <f>IF(IFERROR(HLOOKUP($F330,$F9:$FS9,1,FALSE),0)=0,0,1)</f>
        <v>0</v>
      </c>
      <c r="O330" s="450">
        <f>IF(IFERROR(HLOOKUP($F330,$F10:$FS10,1,FALSE),0)=0,0,1)</f>
        <v>0</v>
      </c>
      <c r="P330" s="450">
        <f>IF(IFERROR(HLOOKUP($F330,$F11:$FS11,1,FALSE),0)=0,0,1)</f>
        <v>0</v>
      </c>
      <c r="Q330" s="450">
        <f>IF(IFERROR(HLOOKUP($F330,$F12:$FS12,1,FALSE),0)=0,0,1)</f>
        <v>0</v>
      </c>
      <c r="R330" s="450">
        <f>IF(IFERROR(HLOOKUP($F330,$F13:$FS13,1,FALSE),0)=0,0,1)</f>
        <v>0</v>
      </c>
      <c r="S330" s="450">
        <f>IF(IFERROR(HLOOKUP($F330,$F14:$FS14,1,FALSE),0)=0,0,1)</f>
        <v>0</v>
      </c>
      <c r="T330" s="450">
        <f>IF(IFERROR(HLOOKUP($F330,$F15:$FS15,1,FALSE),0)=0,0,1)</f>
        <v>0</v>
      </c>
      <c r="U330" s="450">
        <f>IF(IFERROR(HLOOKUP($F330,$F16:$FS16,1,FALSE),0)=0,0,1)</f>
        <v>0</v>
      </c>
      <c r="V330" s="450">
        <f>IF(IFERROR(HLOOKUP($F330,$F17:$FS17,1,FALSE),0)=0,0,1)</f>
        <v>0</v>
      </c>
      <c r="W330" s="450">
        <f>IF(IFERROR(HLOOKUP($F330,$F18:$FS18,1,FALSE),0)=0,0,1)</f>
        <v>0</v>
      </c>
      <c r="X330" s="450">
        <f>IF(IFERROR(HLOOKUP($F330,$F19:$FS19,1,FALSE),0)=0,0,1)</f>
        <v>0</v>
      </c>
      <c r="Y330" s="450">
        <f>IF(IFERROR(HLOOKUP($F330,$F20:$FS20,1,FALSE),0)=0,0,1)</f>
        <v>0</v>
      </c>
      <c r="Z330" s="450">
        <f>IF(IFERROR(HLOOKUP($F330,$F21:$FS21,1,FALSE),0)=0,0,1)</f>
        <v>0</v>
      </c>
      <c r="AA330" s="450">
        <f>IF(IFERROR(HLOOKUP($F330,$F22:$FS22,1,FALSE),0)=0,0,1)</f>
        <v>0</v>
      </c>
      <c r="AB330" s="450">
        <f>IF(IFERROR(HLOOKUP($F330,$F23:$FS23,1,FALSE),0)=0,0,1)</f>
        <v>0</v>
      </c>
      <c r="AC330" s="450">
        <f>IF(IFERROR(HLOOKUP($F330,$F24:$FS24,1,FALSE),0)=0,0,1)</f>
        <v>0</v>
      </c>
      <c r="AD330" s="450">
        <f>IF(IFERROR(HLOOKUP($F330,$F25:$FS25,1,FALSE),0)=0,0,1)</f>
        <v>0</v>
      </c>
      <c r="AE330" s="450">
        <f>IF(IFERROR(HLOOKUP($F330,$F26:$FS26,1,FALSE),0)=0,0,1)</f>
        <v>0</v>
      </c>
      <c r="AF330" s="450">
        <f>IF(IFERROR(HLOOKUP($F330,$F27:$FS27,1,FALSE),0)=0,0,1)</f>
        <v>0</v>
      </c>
      <c r="AG330" s="450">
        <f>IF(IFERROR(HLOOKUP($F330,$F28:$FS28,1,FALSE),0)=0,0,1)</f>
        <v>0</v>
      </c>
      <c r="AH330" s="450">
        <f>IF(IFERROR(HLOOKUP($F330,$F29:$FS29,1,FALSE),0)=0,0,1)</f>
        <v>0</v>
      </c>
      <c r="AI330" s="450">
        <f>IF(IFERROR(HLOOKUP($F330,$F30:$FS30,1,FALSE),0)=0,0,1)</f>
        <v>0</v>
      </c>
      <c r="AJ330" s="450">
        <f>IF(IFERROR(HLOOKUP($F330,$F31:$FS31,1,FALSE),0)=0,0,1)</f>
        <v>0</v>
      </c>
      <c r="AK330" s="450">
        <f>IF(IFERROR(HLOOKUP($F330,$F32:$FS32,1,FALSE),0)=0,0,1)</f>
        <v>0</v>
      </c>
      <c r="AL330" s="450">
        <f>IF(IFERROR(HLOOKUP($F330,$F33:$FS33,1,FALSE),0)=0,0,1)</f>
        <v>0</v>
      </c>
      <c r="AM330" s="450">
        <f>IF(IFERROR(HLOOKUP($F330,$F34:$FS34,1,FALSE),0)=0,0,1)</f>
        <v>0</v>
      </c>
      <c r="AN330" s="450">
        <f>IF(IFERROR(HLOOKUP($F330,$F35:$FS35,1,FALSE),0)=0,0,1)</f>
        <v>0</v>
      </c>
      <c r="AO330" s="450">
        <f>IF(IFERROR(HLOOKUP($F330,$F36:$FS36,1,FALSE),0)=0,0,1)</f>
        <v>0</v>
      </c>
      <c r="AP330" s="450">
        <f>IF(IFERROR(HLOOKUP($F330,$F37:$FS37,1,FALSE),0)=0,0,1)</f>
        <v>0</v>
      </c>
      <c r="AQ330" s="450">
        <f>IF(IFERROR(HLOOKUP($F330,$F38:$FS38,1,FALSE),0)=0,0,1)</f>
        <v>0</v>
      </c>
      <c r="AR330" s="450">
        <f>IF(IFERROR(HLOOKUP($F330,$F39:$FS39,1,FALSE),0)=0,0,1)</f>
        <v>0</v>
      </c>
      <c r="AS330" s="450">
        <f>IF(IFERROR(HLOOKUP($F330,$F40:$FS40,1,FALSE),0)=0,0,1)</f>
        <v>0</v>
      </c>
      <c r="AT330" s="450">
        <f>IF(IFERROR(HLOOKUP($F330,$F41:$FS41,1,FALSE),0)=0,0,1)</f>
        <v>0</v>
      </c>
      <c r="AU330" s="450">
        <f>IF(IFERROR(HLOOKUP($F330,$F42:$FS42,1,FALSE),0)=0,0,1)</f>
        <v>0</v>
      </c>
      <c r="AV330" s="450">
        <f>IF(IFERROR(HLOOKUP($F330,$F43:$FS43,1,FALSE),0)=0,0,1)</f>
        <v>0</v>
      </c>
      <c r="AW330" s="450">
        <f>IF(IFERROR(HLOOKUP($F330,$F44:$FS44,1,FALSE),0)=0,0,1)</f>
        <v>0</v>
      </c>
      <c r="AX330" s="450">
        <f>IF(IFERROR(HLOOKUP($F330,$F45:$FS45,1,FALSE),0)=0,0,1)</f>
        <v>0</v>
      </c>
      <c r="AY330" s="450">
        <f>IF(IFERROR(HLOOKUP($F330,$F46:$FS46,1,FALSE),0)=0,0,1)</f>
        <v>0</v>
      </c>
      <c r="AZ330" s="450">
        <f>IF(IFERROR(HLOOKUP($F330,$F47:$FS47,1,FALSE),0)=0,0,1)</f>
        <v>0</v>
      </c>
      <c r="BA330" s="450">
        <f>IF(IFERROR(HLOOKUP($F330,$F48:$FS48,1,FALSE),0)=0,0,1)</f>
        <v>0</v>
      </c>
      <c r="BB330" s="450">
        <f>IF(IFERROR(HLOOKUP($F330,$F49:$FS49,1,FALSE),0)=0,0,1)</f>
        <v>0</v>
      </c>
      <c r="BC330" s="450">
        <f>IF(IFERROR(HLOOKUP($F330,$F50:$FS50,1,FALSE),0)=0,0,1)</f>
        <v>0</v>
      </c>
      <c r="BD330" s="450">
        <f>IF(IFERROR(HLOOKUP($F330,$F51:$FS51,1,FALSE),0)=0,0,1)</f>
        <v>0</v>
      </c>
      <c r="BE330" s="450">
        <f>IF(IFERROR(HLOOKUP($F330,$F52:$FS52,1,FALSE),0)=0,0,1)</f>
        <v>0</v>
      </c>
      <c r="BF330" s="450">
        <f>IF(IFERROR(HLOOKUP($F330,$F53:$FS53,1,FALSE),0)=0,0,1)</f>
        <v>0</v>
      </c>
      <c r="BG330" s="450">
        <f>IF(IFERROR(HLOOKUP($F330,$F54:$FS54,1,FALSE),0)=0,0,1)</f>
        <v>0</v>
      </c>
      <c r="BH330" s="450">
        <f>IF(IFERROR(HLOOKUP($F330,$F55:$FS55,1,FALSE),0)=0,0,1)</f>
        <v>0</v>
      </c>
      <c r="BI330" s="450">
        <f>IF(IFERROR(HLOOKUP($F330,$F56:$FS56,1,FALSE),0)=0,0,1)</f>
        <v>0</v>
      </c>
      <c r="BJ330" s="450">
        <f>IF(IFERROR(HLOOKUP($F330,$F57:$FS57,1,FALSE),0)=0,0,1)</f>
        <v>0</v>
      </c>
      <c r="BK330" s="450">
        <f>IF(IFERROR(HLOOKUP($F330,$F58:$FS58,1,FALSE),0)=0,0,1)</f>
        <v>0</v>
      </c>
    </row>
    <row r="331" spans="1:63" ht="13">
      <c r="A331" s="609" t="s">
        <v>825</v>
      </c>
      <c r="B331" s="619" t="s">
        <v>733</v>
      </c>
      <c r="C331">
        <f t="shared" si="2"/>
        <v>2</v>
      </c>
      <c r="E331" s="609" t="s">
        <v>825</v>
      </c>
      <c r="F331" s="619" t="s">
        <v>733</v>
      </c>
      <c r="G331" s="450">
        <f>IF(IFERROR(HLOOKUP($F331,$F2:$FS2,1,FALSE),0)=0,0,1)</f>
        <v>0</v>
      </c>
      <c r="H331" s="450">
        <f>IF(IFERROR(HLOOKUP($F331,$F3:$FS3,1,FALSE),0)=0,0,1)</f>
        <v>1</v>
      </c>
      <c r="I331" s="450">
        <f>IF(IFERROR(HLOOKUP($F331,$F4:$FS4,1,FALSE),0)=0,0,1)</f>
        <v>1</v>
      </c>
      <c r="J331" s="450">
        <f>IF(IFERROR(HLOOKUP($F331,$F5:$FS5,1,FALSE),0)=0,0,1)</f>
        <v>0</v>
      </c>
      <c r="K331" s="450">
        <f>IF(IFERROR(HLOOKUP($F331,$F6:$FS6,1,FALSE),0)=0,0,1)</f>
        <v>0</v>
      </c>
      <c r="L331" s="450">
        <f>IF(IFERROR(HLOOKUP($F331,$F7:$FS7,1,FALSE),0)=0,0,1)</f>
        <v>0</v>
      </c>
      <c r="M331" s="450">
        <f>IF(IFERROR(HLOOKUP($F331,$F8:$FS8,1,FALSE),0)=0,0,1)</f>
        <v>0</v>
      </c>
      <c r="N331" s="450">
        <f>IF(IFERROR(HLOOKUP($F331,$F9:$FS9,1,FALSE),0)=0,0,1)</f>
        <v>0</v>
      </c>
      <c r="O331" s="450">
        <f>IF(IFERROR(HLOOKUP($F331,$F10:$FS10,1,FALSE),0)=0,0,1)</f>
        <v>0</v>
      </c>
      <c r="P331" s="450">
        <f>IF(IFERROR(HLOOKUP($F331,$F11:$FS11,1,FALSE),0)=0,0,1)</f>
        <v>0</v>
      </c>
      <c r="Q331" s="450">
        <f>IF(IFERROR(HLOOKUP($F331,$F12:$FS12,1,FALSE),0)=0,0,1)</f>
        <v>0</v>
      </c>
      <c r="R331" s="450">
        <f>IF(IFERROR(HLOOKUP($F331,$F13:$FS13,1,FALSE),0)=0,0,1)</f>
        <v>0</v>
      </c>
      <c r="S331" s="450">
        <f>IF(IFERROR(HLOOKUP($F331,$F14:$FS14,1,FALSE),0)=0,0,1)</f>
        <v>0</v>
      </c>
      <c r="T331" s="450">
        <f>IF(IFERROR(HLOOKUP($F331,$F15:$FS15,1,FALSE),0)=0,0,1)</f>
        <v>0</v>
      </c>
      <c r="U331" s="450">
        <f>IF(IFERROR(HLOOKUP($F331,$F16:$FS16,1,FALSE),0)=0,0,1)</f>
        <v>0</v>
      </c>
      <c r="V331" s="450">
        <f>IF(IFERROR(HLOOKUP($F331,$F17:$FS17,1,FALSE),0)=0,0,1)</f>
        <v>0</v>
      </c>
      <c r="W331" s="450">
        <f>IF(IFERROR(HLOOKUP($F331,$F18:$FS18,1,FALSE),0)=0,0,1)</f>
        <v>0</v>
      </c>
      <c r="X331" s="450">
        <f>IF(IFERROR(HLOOKUP($F331,$F19:$FS19,1,FALSE),0)=0,0,1)</f>
        <v>0</v>
      </c>
      <c r="Y331" s="450">
        <f>IF(IFERROR(HLOOKUP($F331,$F20:$FS20,1,FALSE),0)=0,0,1)</f>
        <v>0</v>
      </c>
      <c r="Z331" s="450">
        <f>IF(IFERROR(HLOOKUP($F331,$F21:$FS21,1,FALSE),0)=0,0,1)</f>
        <v>0</v>
      </c>
      <c r="AA331" s="450">
        <f>IF(IFERROR(HLOOKUP($F331,$F22:$FS22,1,FALSE),0)=0,0,1)</f>
        <v>0</v>
      </c>
      <c r="AB331" s="450">
        <f>IF(IFERROR(HLOOKUP($F331,$F23:$FS23,1,FALSE),0)=0,0,1)</f>
        <v>0</v>
      </c>
      <c r="AC331" s="450">
        <f>IF(IFERROR(HLOOKUP($F331,$F24:$FS24,1,FALSE),0)=0,0,1)</f>
        <v>0</v>
      </c>
      <c r="AD331" s="450">
        <f>IF(IFERROR(HLOOKUP($F331,$F25:$FS25,1,FALSE),0)=0,0,1)</f>
        <v>0</v>
      </c>
      <c r="AE331" s="450">
        <f>IF(IFERROR(HLOOKUP($F331,$F26:$FS26,1,FALSE),0)=0,0,1)</f>
        <v>0</v>
      </c>
      <c r="AF331" s="450">
        <f>IF(IFERROR(HLOOKUP($F331,$F27:$FS27,1,FALSE),0)=0,0,1)</f>
        <v>0</v>
      </c>
      <c r="AG331" s="450">
        <f>IF(IFERROR(HLOOKUP($F331,$F28:$FS28,1,FALSE),0)=0,0,1)</f>
        <v>0</v>
      </c>
      <c r="AH331" s="450">
        <f>IF(IFERROR(HLOOKUP($F331,$F29:$FS29,1,FALSE),0)=0,0,1)</f>
        <v>0</v>
      </c>
      <c r="AI331" s="450">
        <f>IF(IFERROR(HLOOKUP($F331,$F30:$FS30,1,FALSE),0)=0,0,1)</f>
        <v>0</v>
      </c>
      <c r="AJ331" s="450">
        <f>IF(IFERROR(HLOOKUP($F331,$F31:$FS31,1,FALSE),0)=0,0,1)</f>
        <v>0</v>
      </c>
      <c r="AK331" s="450">
        <f>IF(IFERROR(HLOOKUP($F331,$F32:$FS32,1,FALSE),0)=0,0,1)</f>
        <v>0</v>
      </c>
      <c r="AL331" s="450">
        <f>IF(IFERROR(HLOOKUP($F331,$F33:$FS33,1,FALSE),0)=0,0,1)</f>
        <v>0</v>
      </c>
      <c r="AM331" s="450">
        <f>IF(IFERROR(HLOOKUP($F331,$F34:$FS34,1,FALSE),0)=0,0,1)</f>
        <v>0</v>
      </c>
      <c r="AN331" s="450">
        <f>IF(IFERROR(HLOOKUP($F331,$F35:$FS35,1,FALSE),0)=0,0,1)</f>
        <v>0</v>
      </c>
      <c r="AO331" s="450">
        <f>IF(IFERROR(HLOOKUP($F331,$F36:$FS36,1,FALSE),0)=0,0,1)</f>
        <v>0</v>
      </c>
      <c r="AP331" s="450">
        <f>IF(IFERROR(HLOOKUP($F331,$F37:$FS37,1,FALSE),0)=0,0,1)</f>
        <v>0</v>
      </c>
      <c r="AQ331" s="450">
        <f>IF(IFERROR(HLOOKUP($F331,$F38:$FS38,1,FALSE),0)=0,0,1)</f>
        <v>0</v>
      </c>
      <c r="AR331" s="450">
        <f>IF(IFERROR(HLOOKUP($F331,$F39:$FS39,1,FALSE),0)=0,0,1)</f>
        <v>0</v>
      </c>
      <c r="AS331" s="450">
        <f>IF(IFERROR(HLOOKUP($F331,$F40:$FS40,1,FALSE),0)=0,0,1)</f>
        <v>0</v>
      </c>
      <c r="AT331" s="450">
        <f>IF(IFERROR(HLOOKUP($F331,$F41:$FS41,1,FALSE),0)=0,0,1)</f>
        <v>0</v>
      </c>
      <c r="AU331" s="450">
        <f>IF(IFERROR(HLOOKUP($F331,$F42:$FS42,1,FALSE),0)=0,0,1)</f>
        <v>0</v>
      </c>
      <c r="AV331" s="450">
        <f>IF(IFERROR(HLOOKUP($F331,$F43:$FS43,1,FALSE),0)=0,0,1)</f>
        <v>0</v>
      </c>
      <c r="AW331" s="450">
        <f>IF(IFERROR(HLOOKUP($F331,$F44:$FS44,1,FALSE),0)=0,0,1)</f>
        <v>0</v>
      </c>
      <c r="AX331" s="450">
        <f>IF(IFERROR(HLOOKUP($F331,$F45:$FS45,1,FALSE),0)=0,0,1)</f>
        <v>0</v>
      </c>
      <c r="AY331" s="450">
        <f>IF(IFERROR(HLOOKUP($F331,$F46:$FS46,1,FALSE),0)=0,0,1)</f>
        <v>0</v>
      </c>
      <c r="AZ331" s="450">
        <f>IF(IFERROR(HLOOKUP($F331,$F47:$FS47,1,FALSE),0)=0,0,1)</f>
        <v>0</v>
      </c>
      <c r="BA331" s="450">
        <f>IF(IFERROR(HLOOKUP($F331,$F48:$FS48,1,FALSE),0)=0,0,1)</f>
        <v>0</v>
      </c>
      <c r="BB331" s="450">
        <f>IF(IFERROR(HLOOKUP($F331,$F49:$FS49,1,FALSE),0)=0,0,1)</f>
        <v>0</v>
      </c>
      <c r="BC331" s="450">
        <f>IF(IFERROR(HLOOKUP($F331,$F50:$FS50,1,FALSE),0)=0,0,1)</f>
        <v>0</v>
      </c>
      <c r="BD331" s="450">
        <f>IF(IFERROR(HLOOKUP($F331,$F51:$FS51,1,FALSE),0)=0,0,1)</f>
        <v>0</v>
      </c>
      <c r="BE331" s="450">
        <f>IF(IFERROR(HLOOKUP($F331,$F52:$FS52,1,FALSE),0)=0,0,1)</f>
        <v>0</v>
      </c>
      <c r="BF331" s="450">
        <f>IF(IFERROR(HLOOKUP($F331,$F53:$FS53,1,FALSE),0)=0,0,1)</f>
        <v>0</v>
      </c>
      <c r="BG331" s="450">
        <f>IF(IFERROR(HLOOKUP($F331,$F54:$FS54,1,FALSE),0)=0,0,1)</f>
        <v>0</v>
      </c>
      <c r="BH331" s="450">
        <f>IF(IFERROR(HLOOKUP($F331,$F55:$FS55,1,FALSE),0)=0,0,1)</f>
        <v>0</v>
      </c>
      <c r="BI331" s="450">
        <f>IF(IFERROR(HLOOKUP($F331,$F56:$FS56,1,FALSE),0)=0,0,1)</f>
        <v>0</v>
      </c>
      <c r="BJ331" s="450">
        <f>IF(IFERROR(HLOOKUP($F331,$F57:$FS57,1,FALSE),0)=0,0,1)</f>
        <v>0</v>
      </c>
      <c r="BK331" s="450">
        <f>IF(IFERROR(HLOOKUP($F331,$F58:$FS58,1,FALSE),0)=0,0,1)</f>
        <v>0</v>
      </c>
    </row>
    <row r="332" spans="1:63" ht="13">
      <c r="A332" s="609" t="s">
        <v>825</v>
      </c>
      <c r="B332" s="619" t="s">
        <v>734</v>
      </c>
      <c r="C332">
        <f t="shared" si="2"/>
        <v>2</v>
      </c>
      <c r="E332" s="609" t="s">
        <v>825</v>
      </c>
      <c r="F332" s="619" t="s">
        <v>734</v>
      </c>
      <c r="G332" s="450">
        <f>IF(IFERROR(HLOOKUP($F332,$F2:$FS2,1,FALSE),0)=0,0,1)</f>
        <v>0</v>
      </c>
      <c r="H332" s="450">
        <f>IF(IFERROR(HLOOKUP($F332,$F3:$FS3,1,FALSE),0)=0,0,1)</f>
        <v>1</v>
      </c>
      <c r="I332" s="450">
        <f>IF(IFERROR(HLOOKUP($F332,$F4:$FS4,1,FALSE),0)=0,0,1)</f>
        <v>1</v>
      </c>
      <c r="J332" s="450">
        <f>IF(IFERROR(HLOOKUP($F332,$F5:$FS5,1,FALSE),0)=0,0,1)</f>
        <v>0</v>
      </c>
      <c r="K332" s="450">
        <f>IF(IFERROR(HLOOKUP($F332,$F6:$FS6,1,FALSE),0)=0,0,1)</f>
        <v>0</v>
      </c>
      <c r="L332" s="450">
        <f>IF(IFERROR(HLOOKUP($F332,$F7:$FS7,1,FALSE),0)=0,0,1)</f>
        <v>0</v>
      </c>
      <c r="M332" s="450">
        <f>IF(IFERROR(HLOOKUP($F332,$F8:$FS8,1,FALSE),0)=0,0,1)</f>
        <v>0</v>
      </c>
      <c r="N332" s="450">
        <f>IF(IFERROR(HLOOKUP($F332,$F9:$FS9,1,FALSE),0)=0,0,1)</f>
        <v>0</v>
      </c>
      <c r="O332" s="450">
        <f>IF(IFERROR(HLOOKUP($F332,$F10:$FS10,1,FALSE),0)=0,0,1)</f>
        <v>0</v>
      </c>
      <c r="P332" s="450">
        <f>IF(IFERROR(HLOOKUP($F332,$F11:$FS11,1,FALSE),0)=0,0,1)</f>
        <v>0</v>
      </c>
      <c r="Q332" s="450">
        <f>IF(IFERROR(HLOOKUP($F332,$F12:$FS12,1,FALSE),0)=0,0,1)</f>
        <v>0</v>
      </c>
      <c r="R332" s="450">
        <f>IF(IFERROR(HLOOKUP($F332,$F13:$FS13,1,FALSE),0)=0,0,1)</f>
        <v>0</v>
      </c>
      <c r="S332" s="450">
        <f>IF(IFERROR(HLOOKUP($F332,$F14:$FS14,1,FALSE),0)=0,0,1)</f>
        <v>0</v>
      </c>
      <c r="T332" s="450">
        <f>IF(IFERROR(HLOOKUP($F332,$F15:$FS15,1,FALSE),0)=0,0,1)</f>
        <v>0</v>
      </c>
      <c r="U332" s="450">
        <f>IF(IFERROR(HLOOKUP($F332,$F16:$FS16,1,FALSE),0)=0,0,1)</f>
        <v>0</v>
      </c>
      <c r="V332" s="450">
        <f>IF(IFERROR(HLOOKUP($F332,$F17:$FS17,1,FALSE),0)=0,0,1)</f>
        <v>0</v>
      </c>
      <c r="W332" s="450">
        <f>IF(IFERROR(HLOOKUP($F332,$F18:$FS18,1,FALSE),0)=0,0,1)</f>
        <v>0</v>
      </c>
      <c r="X332" s="450">
        <f>IF(IFERROR(HLOOKUP($F332,$F19:$FS19,1,FALSE),0)=0,0,1)</f>
        <v>0</v>
      </c>
      <c r="Y332" s="450">
        <f>IF(IFERROR(HLOOKUP($F332,$F20:$FS20,1,FALSE),0)=0,0,1)</f>
        <v>0</v>
      </c>
      <c r="Z332" s="450">
        <f>IF(IFERROR(HLOOKUP($F332,$F21:$FS21,1,FALSE),0)=0,0,1)</f>
        <v>0</v>
      </c>
      <c r="AA332" s="450">
        <f>IF(IFERROR(HLOOKUP($F332,$F22:$FS22,1,FALSE),0)=0,0,1)</f>
        <v>0</v>
      </c>
      <c r="AB332" s="450">
        <f>IF(IFERROR(HLOOKUP($F332,$F23:$FS23,1,FALSE),0)=0,0,1)</f>
        <v>0</v>
      </c>
      <c r="AC332" s="450">
        <f>IF(IFERROR(HLOOKUP($F332,$F24:$FS24,1,FALSE),0)=0,0,1)</f>
        <v>0</v>
      </c>
      <c r="AD332" s="450">
        <f>IF(IFERROR(HLOOKUP($F332,$F25:$FS25,1,FALSE),0)=0,0,1)</f>
        <v>0</v>
      </c>
      <c r="AE332" s="450">
        <f>IF(IFERROR(HLOOKUP($F332,$F26:$FS26,1,FALSE),0)=0,0,1)</f>
        <v>0</v>
      </c>
      <c r="AF332" s="450">
        <f>IF(IFERROR(HLOOKUP($F332,$F27:$FS27,1,FALSE),0)=0,0,1)</f>
        <v>0</v>
      </c>
      <c r="AG332" s="450">
        <f>IF(IFERROR(HLOOKUP($F332,$F28:$FS28,1,FALSE),0)=0,0,1)</f>
        <v>0</v>
      </c>
      <c r="AH332" s="450">
        <f>IF(IFERROR(HLOOKUP($F332,$F29:$FS29,1,FALSE),0)=0,0,1)</f>
        <v>0</v>
      </c>
      <c r="AI332" s="450">
        <f>IF(IFERROR(HLOOKUP($F332,$F30:$FS30,1,FALSE),0)=0,0,1)</f>
        <v>0</v>
      </c>
      <c r="AJ332" s="450">
        <f>IF(IFERROR(HLOOKUP($F332,$F31:$FS31,1,FALSE),0)=0,0,1)</f>
        <v>0</v>
      </c>
      <c r="AK332" s="450">
        <f>IF(IFERROR(HLOOKUP($F332,$F32:$FS32,1,FALSE),0)=0,0,1)</f>
        <v>0</v>
      </c>
      <c r="AL332" s="450">
        <f>IF(IFERROR(HLOOKUP($F332,$F33:$FS33,1,FALSE),0)=0,0,1)</f>
        <v>0</v>
      </c>
      <c r="AM332" s="450">
        <f>IF(IFERROR(HLOOKUP($F332,$F34:$FS34,1,FALSE),0)=0,0,1)</f>
        <v>0</v>
      </c>
      <c r="AN332" s="450">
        <f>IF(IFERROR(HLOOKUP($F332,$F35:$FS35,1,FALSE),0)=0,0,1)</f>
        <v>0</v>
      </c>
      <c r="AO332" s="450">
        <f>IF(IFERROR(HLOOKUP($F332,$F36:$FS36,1,FALSE),0)=0,0,1)</f>
        <v>0</v>
      </c>
      <c r="AP332" s="450">
        <f>IF(IFERROR(HLOOKUP($F332,$F37:$FS37,1,FALSE),0)=0,0,1)</f>
        <v>0</v>
      </c>
      <c r="AQ332" s="450">
        <f>IF(IFERROR(HLOOKUP($F332,$F38:$FS38,1,FALSE),0)=0,0,1)</f>
        <v>0</v>
      </c>
      <c r="AR332" s="450">
        <f>IF(IFERROR(HLOOKUP($F332,$F39:$FS39,1,FALSE),0)=0,0,1)</f>
        <v>0</v>
      </c>
      <c r="AS332" s="450">
        <f>IF(IFERROR(HLOOKUP($F332,$F40:$FS40,1,FALSE),0)=0,0,1)</f>
        <v>0</v>
      </c>
      <c r="AT332" s="450">
        <f>IF(IFERROR(HLOOKUP($F332,$F41:$FS41,1,FALSE),0)=0,0,1)</f>
        <v>0</v>
      </c>
      <c r="AU332" s="450">
        <f>IF(IFERROR(HLOOKUP($F332,$F42:$FS42,1,FALSE),0)=0,0,1)</f>
        <v>0</v>
      </c>
      <c r="AV332" s="450">
        <f>IF(IFERROR(HLOOKUP($F332,$F43:$FS43,1,FALSE),0)=0,0,1)</f>
        <v>0</v>
      </c>
      <c r="AW332" s="450">
        <f>IF(IFERROR(HLOOKUP($F332,$F44:$FS44,1,FALSE),0)=0,0,1)</f>
        <v>0</v>
      </c>
      <c r="AX332" s="450">
        <f>IF(IFERROR(HLOOKUP($F332,$F45:$FS45,1,FALSE),0)=0,0,1)</f>
        <v>0</v>
      </c>
      <c r="AY332" s="450">
        <f>IF(IFERROR(HLOOKUP($F332,$F46:$FS46,1,FALSE),0)=0,0,1)</f>
        <v>0</v>
      </c>
      <c r="AZ332" s="450">
        <f>IF(IFERROR(HLOOKUP($F332,$F47:$FS47,1,FALSE),0)=0,0,1)</f>
        <v>0</v>
      </c>
      <c r="BA332" s="450">
        <f>IF(IFERROR(HLOOKUP($F332,$F48:$FS48,1,FALSE),0)=0,0,1)</f>
        <v>0</v>
      </c>
      <c r="BB332" s="450">
        <f>IF(IFERROR(HLOOKUP($F332,$F49:$FS49,1,FALSE),0)=0,0,1)</f>
        <v>0</v>
      </c>
      <c r="BC332" s="450">
        <f>IF(IFERROR(HLOOKUP($F332,$F50:$FS50,1,FALSE),0)=0,0,1)</f>
        <v>0</v>
      </c>
      <c r="BD332" s="450">
        <f>IF(IFERROR(HLOOKUP($F332,$F51:$FS51,1,FALSE),0)=0,0,1)</f>
        <v>0</v>
      </c>
      <c r="BE332" s="450">
        <f>IF(IFERROR(HLOOKUP($F332,$F52:$FS52,1,FALSE),0)=0,0,1)</f>
        <v>0</v>
      </c>
      <c r="BF332" s="450">
        <f>IF(IFERROR(HLOOKUP($F332,$F53:$FS53,1,FALSE),0)=0,0,1)</f>
        <v>0</v>
      </c>
      <c r="BG332" s="450">
        <f>IF(IFERROR(HLOOKUP($F332,$F54:$FS54,1,FALSE),0)=0,0,1)</f>
        <v>0</v>
      </c>
      <c r="BH332" s="450">
        <f>IF(IFERROR(HLOOKUP($F332,$F55:$FS55,1,FALSE),0)=0,0,1)</f>
        <v>0</v>
      </c>
      <c r="BI332" s="450">
        <f>IF(IFERROR(HLOOKUP($F332,$F56:$FS56,1,FALSE),0)=0,0,1)</f>
        <v>0</v>
      </c>
      <c r="BJ332" s="450">
        <f>IF(IFERROR(HLOOKUP($F332,$F57:$FS57,1,FALSE),0)=0,0,1)</f>
        <v>0</v>
      </c>
      <c r="BK332" s="450">
        <f>IF(IFERROR(HLOOKUP($F332,$F58:$FS58,1,FALSE),0)=0,0,1)</f>
        <v>0</v>
      </c>
    </row>
    <row r="333" spans="1:63" ht="13">
      <c r="A333" s="609" t="s">
        <v>825</v>
      </c>
      <c r="B333" s="619" t="s">
        <v>735</v>
      </c>
      <c r="C333">
        <f t="shared" si="2"/>
        <v>2</v>
      </c>
      <c r="E333" s="609" t="s">
        <v>825</v>
      </c>
      <c r="F333" s="619" t="s">
        <v>735</v>
      </c>
      <c r="G333" s="450">
        <f>IF(IFERROR(HLOOKUP($F333,$F2:$FS2,1,FALSE),0)=0,0,1)</f>
        <v>0</v>
      </c>
      <c r="H333" s="450">
        <f>IF(IFERROR(HLOOKUP($F333,$F3:$FS3,1,FALSE),0)=0,0,1)</f>
        <v>1</v>
      </c>
      <c r="I333" s="450">
        <f>IF(IFERROR(HLOOKUP($F333,$F4:$FS4,1,FALSE),0)=0,0,1)</f>
        <v>1</v>
      </c>
      <c r="J333" s="450">
        <f>IF(IFERROR(HLOOKUP($F333,$F5:$FS5,1,FALSE),0)=0,0,1)</f>
        <v>0</v>
      </c>
      <c r="K333" s="450">
        <f>IF(IFERROR(HLOOKUP($F333,$F6:$FS6,1,FALSE),0)=0,0,1)</f>
        <v>0</v>
      </c>
      <c r="L333" s="450">
        <f>IF(IFERROR(HLOOKUP($F333,$F7:$FS7,1,FALSE),0)=0,0,1)</f>
        <v>0</v>
      </c>
      <c r="M333" s="450">
        <f>IF(IFERROR(HLOOKUP($F333,$F8:$FS8,1,FALSE),0)=0,0,1)</f>
        <v>0</v>
      </c>
      <c r="N333" s="450">
        <f>IF(IFERROR(HLOOKUP($F333,$F9:$FS9,1,FALSE),0)=0,0,1)</f>
        <v>0</v>
      </c>
      <c r="O333" s="450">
        <f>IF(IFERROR(HLOOKUP($F333,$F10:$FS10,1,FALSE),0)=0,0,1)</f>
        <v>0</v>
      </c>
      <c r="P333" s="450">
        <f>IF(IFERROR(HLOOKUP($F333,$F11:$FS11,1,FALSE),0)=0,0,1)</f>
        <v>0</v>
      </c>
      <c r="Q333" s="450">
        <f>IF(IFERROR(HLOOKUP($F333,$F12:$FS12,1,FALSE),0)=0,0,1)</f>
        <v>0</v>
      </c>
      <c r="R333" s="450">
        <f>IF(IFERROR(HLOOKUP($F333,$F13:$FS13,1,FALSE),0)=0,0,1)</f>
        <v>0</v>
      </c>
      <c r="S333" s="450">
        <f>IF(IFERROR(HLOOKUP($F333,$F14:$FS14,1,FALSE),0)=0,0,1)</f>
        <v>0</v>
      </c>
      <c r="T333" s="450">
        <f>IF(IFERROR(HLOOKUP($F333,$F15:$FS15,1,FALSE),0)=0,0,1)</f>
        <v>0</v>
      </c>
      <c r="U333" s="450">
        <f>IF(IFERROR(HLOOKUP($F333,$F16:$FS16,1,FALSE),0)=0,0,1)</f>
        <v>0</v>
      </c>
      <c r="V333" s="450">
        <f>IF(IFERROR(HLOOKUP($F333,$F17:$FS17,1,FALSE),0)=0,0,1)</f>
        <v>0</v>
      </c>
      <c r="W333" s="450">
        <f>IF(IFERROR(HLOOKUP($F333,$F18:$FS18,1,FALSE),0)=0,0,1)</f>
        <v>0</v>
      </c>
      <c r="X333" s="450">
        <f>IF(IFERROR(HLOOKUP($F333,$F19:$FS19,1,FALSE),0)=0,0,1)</f>
        <v>0</v>
      </c>
      <c r="Y333" s="450">
        <f>IF(IFERROR(HLOOKUP($F333,$F20:$FS20,1,FALSE),0)=0,0,1)</f>
        <v>0</v>
      </c>
      <c r="Z333" s="450">
        <f>IF(IFERROR(HLOOKUP($F333,$F21:$FS21,1,FALSE),0)=0,0,1)</f>
        <v>0</v>
      </c>
      <c r="AA333" s="450">
        <f>IF(IFERROR(HLOOKUP($F333,$F22:$FS22,1,FALSE),0)=0,0,1)</f>
        <v>0</v>
      </c>
      <c r="AB333" s="450">
        <f>IF(IFERROR(HLOOKUP($F333,$F23:$FS23,1,FALSE),0)=0,0,1)</f>
        <v>0</v>
      </c>
      <c r="AC333" s="450">
        <f>IF(IFERROR(HLOOKUP($F333,$F24:$FS24,1,FALSE),0)=0,0,1)</f>
        <v>0</v>
      </c>
      <c r="AD333" s="450">
        <f>IF(IFERROR(HLOOKUP($F333,$F25:$FS25,1,FALSE),0)=0,0,1)</f>
        <v>0</v>
      </c>
      <c r="AE333" s="450">
        <f>IF(IFERROR(HLOOKUP($F333,$F26:$FS26,1,FALSE),0)=0,0,1)</f>
        <v>0</v>
      </c>
      <c r="AF333" s="450">
        <f>IF(IFERROR(HLOOKUP($F333,$F27:$FS27,1,FALSE),0)=0,0,1)</f>
        <v>0</v>
      </c>
      <c r="AG333" s="450">
        <f>IF(IFERROR(HLOOKUP($F333,$F28:$FS28,1,FALSE),0)=0,0,1)</f>
        <v>0</v>
      </c>
      <c r="AH333" s="450">
        <f>IF(IFERROR(HLOOKUP($F333,$F29:$FS29,1,FALSE),0)=0,0,1)</f>
        <v>0</v>
      </c>
      <c r="AI333" s="450">
        <f>IF(IFERROR(HLOOKUP($F333,$F30:$FS30,1,FALSE),0)=0,0,1)</f>
        <v>0</v>
      </c>
      <c r="AJ333" s="450">
        <f>IF(IFERROR(HLOOKUP($F333,$F31:$FS31,1,FALSE),0)=0,0,1)</f>
        <v>0</v>
      </c>
      <c r="AK333" s="450">
        <f>IF(IFERROR(HLOOKUP($F333,$F32:$FS32,1,FALSE),0)=0,0,1)</f>
        <v>0</v>
      </c>
      <c r="AL333" s="450">
        <f>IF(IFERROR(HLOOKUP($F333,$F33:$FS33,1,FALSE),0)=0,0,1)</f>
        <v>0</v>
      </c>
      <c r="AM333" s="450">
        <f>IF(IFERROR(HLOOKUP($F333,$F34:$FS34,1,FALSE),0)=0,0,1)</f>
        <v>0</v>
      </c>
      <c r="AN333" s="450">
        <f>IF(IFERROR(HLOOKUP($F333,$F35:$FS35,1,FALSE),0)=0,0,1)</f>
        <v>0</v>
      </c>
      <c r="AO333" s="450">
        <f>IF(IFERROR(HLOOKUP($F333,$F36:$FS36,1,FALSE),0)=0,0,1)</f>
        <v>0</v>
      </c>
      <c r="AP333" s="450">
        <f>IF(IFERROR(HLOOKUP($F333,$F37:$FS37,1,FALSE),0)=0,0,1)</f>
        <v>0</v>
      </c>
      <c r="AQ333" s="450">
        <f>IF(IFERROR(HLOOKUP($F333,$F38:$FS38,1,FALSE),0)=0,0,1)</f>
        <v>0</v>
      </c>
      <c r="AR333" s="450">
        <f>IF(IFERROR(HLOOKUP($F333,$F39:$FS39,1,FALSE),0)=0,0,1)</f>
        <v>0</v>
      </c>
      <c r="AS333" s="450">
        <f>IF(IFERROR(HLOOKUP($F333,$F40:$FS40,1,FALSE),0)=0,0,1)</f>
        <v>0</v>
      </c>
      <c r="AT333" s="450">
        <f>IF(IFERROR(HLOOKUP($F333,$F41:$FS41,1,FALSE),0)=0,0,1)</f>
        <v>0</v>
      </c>
      <c r="AU333" s="450">
        <f>IF(IFERROR(HLOOKUP($F333,$F42:$FS42,1,FALSE),0)=0,0,1)</f>
        <v>0</v>
      </c>
      <c r="AV333" s="450">
        <f>IF(IFERROR(HLOOKUP($F333,$F43:$FS43,1,FALSE),0)=0,0,1)</f>
        <v>0</v>
      </c>
      <c r="AW333" s="450">
        <f>IF(IFERROR(HLOOKUP($F333,$F44:$FS44,1,FALSE),0)=0,0,1)</f>
        <v>0</v>
      </c>
      <c r="AX333" s="450">
        <f>IF(IFERROR(HLOOKUP($F333,$F45:$FS45,1,FALSE),0)=0,0,1)</f>
        <v>0</v>
      </c>
      <c r="AY333" s="450">
        <f>IF(IFERROR(HLOOKUP($F333,$F46:$FS46,1,FALSE),0)=0,0,1)</f>
        <v>0</v>
      </c>
      <c r="AZ333" s="450">
        <f>IF(IFERROR(HLOOKUP($F333,$F47:$FS47,1,FALSE),0)=0,0,1)</f>
        <v>0</v>
      </c>
      <c r="BA333" s="450">
        <f>IF(IFERROR(HLOOKUP($F333,$F48:$FS48,1,FALSE),0)=0,0,1)</f>
        <v>0</v>
      </c>
      <c r="BB333" s="450">
        <f>IF(IFERROR(HLOOKUP($F333,$F49:$FS49,1,FALSE),0)=0,0,1)</f>
        <v>0</v>
      </c>
      <c r="BC333" s="450">
        <f>IF(IFERROR(HLOOKUP($F333,$F50:$FS50,1,FALSE),0)=0,0,1)</f>
        <v>0</v>
      </c>
      <c r="BD333" s="450">
        <f>IF(IFERROR(HLOOKUP($F333,$F51:$FS51,1,FALSE),0)=0,0,1)</f>
        <v>0</v>
      </c>
      <c r="BE333" s="450">
        <f>IF(IFERROR(HLOOKUP($F333,$F52:$FS52,1,FALSE),0)=0,0,1)</f>
        <v>0</v>
      </c>
      <c r="BF333" s="450">
        <f>IF(IFERROR(HLOOKUP($F333,$F53:$FS53,1,FALSE),0)=0,0,1)</f>
        <v>0</v>
      </c>
      <c r="BG333" s="450">
        <f>IF(IFERROR(HLOOKUP($F333,$F54:$FS54,1,FALSE),0)=0,0,1)</f>
        <v>0</v>
      </c>
      <c r="BH333" s="450">
        <f>IF(IFERROR(HLOOKUP($F333,$F55:$FS55,1,FALSE),0)=0,0,1)</f>
        <v>0</v>
      </c>
      <c r="BI333" s="450">
        <f>IF(IFERROR(HLOOKUP($F333,$F56:$FS56,1,FALSE),0)=0,0,1)</f>
        <v>0</v>
      </c>
      <c r="BJ333" s="450">
        <f>IF(IFERROR(HLOOKUP($F333,$F57:$FS57,1,FALSE),0)=0,0,1)</f>
        <v>0</v>
      </c>
      <c r="BK333" s="450">
        <f>IF(IFERROR(HLOOKUP($F333,$F58:$FS58,1,FALSE),0)=0,0,1)</f>
        <v>0</v>
      </c>
    </row>
    <row r="334" spans="1:63" ht="13">
      <c r="A334" s="609" t="s">
        <v>825</v>
      </c>
      <c r="B334" s="619" t="s">
        <v>736</v>
      </c>
      <c r="C334">
        <f t="shared" si="2"/>
        <v>2</v>
      </c>
      <c r="E334" s="609" t="s">
        <v>825</v>
      </c>
      <c r="F334" s="619" t="s">
        <v>736</v>
      </c>
      <c r="G334" s="450">
        <f>IF(IFERROR(HLOOKUP($F334,$F2:$FS2,1,FALSE),0)=0,0,1)</f>
        <v>0</v>
      </c>
      <c r="H334" s="450">
        <f>IF(IFERROR(HLOOKUP($F334,$F3:$FS3,1,FALSE),0)=0,0,1)</f>
        <v>1</v>
      </c>
      <c r="I334" s="450">
        <f>IF(IFERROR(HLOOKUP($F334,$F4:$FS4,1,FALSE),0)=0,0,1)</f>
        <v>1</v>
      </c>
      <c r="J334" s="450">
        <f>IF(IFERROR(HLOOKUP($F334,$F5:$FS5,1,FALSE),0)=0,0,1)</f>
        <v>0</v>
      </c>
      <c r="K334" s="450">
        <f>IF(IFERROR(HLOOKUP($F334,$F6:$FS6,1,FALSE),0)=0,0,1)</f>
        <v>0</v>
      </c>
      <c r="L334" s="450">
        <f>IF(IFERROR(HLOOKUP($F334,$F7:$FS7,1,FALSE),0)=0,0,1)</f>
        <v>0</v>
      </c>
      <c r="M334" s="450">
        <f>IF(IFERROR(HLOOKUP($F334,$F8:$FS8,1,FALSE),0)=0,0,1)</f>
        <v>0</v>
      </c>
      <c r="N334" s="450">
        <f>IF(IFERROR(HLOOKUP($F334,$F9:$FS9,1,FALSE),0)=0,0,1)</f>
        <v>0</v>
      </c>
      <c r="O334" s="450">
        <f>IF(IFERROR(HLOOKUP($F334,$F10:$FS10,1,FALSE),0)=0,0,1)</f>
        <v>0</v>
      </c>
      <c r="P334" s="450">
        <f>IF(IFERROR(HLOOKUP($F334,$F11:$FS11,1,FALSE),0)=0,0,1)</f>
        <v>0</v>
      </c>
      <c r="Q334" s="450">
        <f>IF(IFERROR(HLOOKUP($F334,$F12:$FS12,1,FALSE),0)=0,0,1)</f>
        <v>0</v>
      </c>
      <c r="R334" s="450">
        <f>IF(IFERROR(HLOOKUP($F334,$F13:$FS13,1,FALSE),0)=0,0,1)</f>
        <v>0</v>
      </c>
      <c r="S334" s="450">
        <f>IF(IFERROR(HLOOKUP($F334,$F14:$FS14,1,FALSE),0)=0,0,1)</f>
        <v>0</v>
      </c>
      <c r="T334" s="450">
        <f>IF(IFERROR(HLOOKUP($F334,$F15:$FS15,1,FALSE),0)=0,0,1)</f>
        <v>0</v>
      </c>
      <c r="U334" s="450">
        <f>IF(IFERROR(HLOOKUP($F334,$F16:$FS16,1,FALSE),0)=0,0,1)</f>
        <v>0</v>
      </c>
      <c r="V334" s="450">
        <f>IF(IFERROR(HLOOKUP($F334,$F17:$FS17,1,FALSE),0)=0,0,1)</f>
        <v>0</v>
      </c>
      <c r="W334" s="450">
        <f>IF(IFERROR(HLOOKUP($F334,$F18:$FS18,1,FALSE),0)=0,0,1)</f>
        <v>0</v>
      </c>
      <c r="X334" s="450">
        <f>IF(IFERROR(HLOOKUP($F334,$F19:$FS19,1,FALSE),0)=0,0,1)</f>
        <v>0</v>
      </c>
      <c r="Y334" s="450">
        <f>IF(IFERROR(HLOOKUP($F334,$F20:$FS20,1,FALSE),0)=0,0,1)</f>
        <v>0</v>
      </c>
      <c r="Z334" s="450">
        <f>IF(IFERROR(HLOOKUP($F334,$F21:$FS21,1,FALSE),0)=0,0,1)</f>
        <v>0</v>
      </c>
      <c r="AA334" s="450">
        <f>IF(IFERROR(HLOOKUP($F334,$F22:$FS22,1,FALSE),0)=0,0,1)</f>
        <v>0</v>
      </c>
      <c r="AB334" s="450">
        <f>IF(IFERROR(HLOOKUP($F334,$F23:$FS23,1,FALSE),0)=0,0,1)</f>
        <v>0</v>
      </c>
      <c r="AC334" s="450">
        <f>IF(IFERROR(HLOOKUP($F334,$F24:$FS24,1,FALSE),0)=0,0,1)</f>
        <v>0</v>
      </c>
      <c r="AD334" s="450">
        <f>IF(IFERROR(HLOOKUP($F334,$F25:$FS25,1,FALSE),0)=0,0,1)</f>
        <v>0</v>
      </c>
      <c r="AE334" s="450">
        <f>IF(IFERROR(HLOOKUP($F334,$F26:$FS26,1,FALSE),0)=0,0,1)</f>
        <v>0</v>
      </c>
      <c r="AF334" s="450">
        <f>IF(IFERROR(HLOOKUP($F334,$F27:$FS27,1,FALSE),0)=0,0,1)</f>
        <v>0</v>
      </c>
      <c r="AG334" s="450">
        <f>IF(IFERROR(HLOOKUP($F334,$F28:$FS28,1,FALSE),0)=0,0,1)</f>
        <v>0</v>
      </c>
      <c r="AH334" s="450">
        <f>IF(IFERROR(HLOOKUP($F334,$F29:$FS29,1,FALSE),0)=0,0,1)</f>
        <v>0</v>
      </c>
      <c r="AI334" s="450">
        <f>IF(IFERROR(HLOOKUP($F334,$F30:$FS30,1,FALSE),0)=0,0,1)</f>
        <v>0</v>
      </c>
      <c r="AJ334" s="450">
        <f>IF(IFERROR(HLOOKUP($F334,$F31:$FS31,1,FALSE),0)=0,0,1)</f>
        <v>0</v>
      </c>
      <c r="AK334" s="450">
        <f>IF(IFERROR(HLOOKUP($F334,$F32:$FS32,1,FALSE),0)=0,0,1)</f>
        <v>0</v>
      </c>
      <c r="AL334" s="450">
        <f>IF(IFERROR(HLOOKUP($F334,$F33:$FS33,1,FALSE),0)=0,0,1)</f>
        <v>0</v>
      </c>
      <c r="AM334" s="450">
        <f>IF(IFERROR(HLOOKUP($F334,$F34:$FS34,1,FALSE),0)=0,0,1)</f>
        <v>0</v>
      </c>
      <c r="AN334" s="450">
        <f>IF(IFERROR(HLOOKUP($F334,$F35:$FS35,1,FALSE),0)=0,0,1)</f>
        <v>0</v>
      </c>
      <c r="AO334" s="450">
        <f>IF(IFERROR(HLOOKUP($F334,$F36:$FS36,1,FALSE),0)=0,0,1)</f>
        <v>0</v>
      </c>
      <c r="AP334" s="450">
        <f>IF(IFERROR(HLOOKUP($F334,$F37:$FS37,1,FALSE),0)=0,0,1)</f>
        <v>0</v>
      </c>
      <c r="AQ334" s="450">
        <f>IF(IFERROR(HLOOKUP($F334,$F38:$FS38,1,FALSE),0)=0,0,1)</f>
        <v>0</v>
      </c>
      <c r="AR334" s="450">
        <f>IF(IFERROR(HLOOKUP($F334,$F39:$FS39,1,FALSE),0)=0,0,1)</f>
        <v>0</v>
      </c>
      <c r="AS334" s="450">
        <f>IF(IFERROR(HLOOKUP($F334,$F40:$FS40,1,FALSE),0)=0,0,1)</f>
        <v>0</v>
      </c>
      <c r="AT334" s="450">
        <f>IF(IFERROR(HLOOKUP($F334,$F41:$FS41,1,FALSE),0)=0,0,1)</f>
        <v>0</v>
      </c>
      <c r="AU334" s="450">
        <f>IF(IFERROR(HLOOKUP($F334,$F42:$FS42,1,FALSE),0)=0,0,1)</f>
        <v>0</v>
      </c>
      <c r="AV334" s="450">
        <f>IF(IFERROR(HLOOKUP($F334,$F43:$FS43,1,FALSE),0)=0,0,1)</f>
        <v>0</v>
      </c>
      <c r="AW334" s="450">
        <f>IF(IFERROR(HLOOKUP($F334,$F44:$FS44,1,FALSE),0)=0,0,1)</f>
        <v>0</v>
      </c>
      <c r="AX334" s="450">
        <f>IF(IFERROR(HLOOKUP($F334,$F45:$FS45,1,FALSE),0)=0,0,1)</f>
        <v>0</v>
      </c>
      <c r="AY334" s="450">
        <f>IF(IFERROR(HLOOKUP($F334,$F46:$FS46,1,FALSE),0)=0,0,1)</f>
        <v>0</v>
      </c>
      <c r="AZ334" s="450">
        <f>IF(IFERROR(HLOOKUP($F334,$F47:$FS47,1,FALSE),0)=0,0,1)</f>
        <v>0</v>
      </c>
      <c r="BA334" s="450">
        <f>IF(IFERROR(HLOOKUP($F334,$F48:$FS48,1,FALSE),0)=0,0,1)</f>
        <v>0</v>
      </c>
      <c r="BB334" s="450">
        <f>IF(IFERROR(HLOOKUP($F334,$F49:$FS49,1,FALSE),0)=0,0,1)</f>
        <v>0</v>
      </c>
      <c r="BC334" s="450">
        <f>IF(IFERROR(HLOOKUP($F334,$F50:$FS50,1,FALSE),0)=0,0,1)</f>
        <v>0</v>
      </c>
      <c r="BD334" s="450">
        <f>IF(IFERROR(HLOOKUP($F334,$F51:$FS51,1,FALSE),0)=0,0,1)</f>
        <v>0</v>
      </c>
      <c r="BE334" s="450">
        <f>IF(IFERROR(HLOOKUP($F334,$F52:$FS52,1,FALSE),0)=0,0,1)</f>
        <v>0</v>
      </c>
      <c r="BF334" s="450">
        <f>IF(IFERROR(HLOOKUP($F334,$F53:$FS53,1,FALSE),0)=0,0,1)</f>
        <v>0</v>
      </c>
      <c r="BG334" s="450">
        <f>IF(IFERROR(HLOOKUP($F334,$F54:$FS54,1,FALSE),0)=0,0,1)</f>
        <v>0</v>
      </c>
      <c r="BH334" s="450">
        <f>IF(IFERROR(HLOOKUP($F334,$F55:$FS55,1,FALSE),0)=0,0,1)</f>
        <v>0</v>
      </c>
      <c r="BI334" s="450">
        <f>IF(IFERROR(HLOOKUP($F334,$F56:$FS56,1,FALSE),0)=0,0,1)</f>
        <v>0</v>
      </c>
      <c r="BJ334" s="450">
        <f>IF(IFERROR(HLOOKUP($F334,$F57:$FS57,1,FALSE),0)=0,0,1)</f>
        <v>0</v>
      </c>
      <c r="BK334" s="450">
        <f>IF(IFERROR(HLOOKUP($F334,$F58:$FS58,1,FALSE),0)=0,0,1)</f>
        <v>0</v>
      </c>
    </row>
    <row r="335" spans="1:63" ht="13">
      <c r="A335" s="609" t="s">
        <v>825</v>
      </c>
      <c r="B335" s="619" t="s">
        <v>737</v>
      </c>
      <c r="C335">
        <f t="shared" si="2"/>
        <v>2</v>
      </c>
      <c r="E335" s="609" t="s">
        <v>825</v>
      </c>
      <c r="F335" s="619" t="s">
        <v>737</v>
      </c>
      <c r="G335" s="450">
        <f>IF(IFERROR(HLOOKUP($F335,$F2:$FS2,1,FALSE),0)=0,0,1)</f>
        <v>0</v>
      </c>
      <c r="H335" s="450">
        <f>IF(IFERROR(HLOOKUP($F335,$F3:$FS3,1,FALSE),0)=0,0,1)</f>
        <v>1</v>
      </c>
      <c r="I335" s="450">
        <f>IF(IFERROR(HLOOKUP($F335,$F4:$FS4,1,FALSE),0)=0,0,1)</f>
        <v>1</v>
      </c>
      <c r="J335" s="450">
        <f>IF(IFERROR(HLOOKUP($F335,$F5:$FS5,1,FALSE),0)=0,0,1)</f>
        <v>0</v>
      </c>
      <c r="K335" s="450">
        <f>IF(IFERROR(HLOOKUP($F335,$F6:$FS6,1,FALSE),0)=0,0,1)</f>
        <v>0</v>
      </c>
      <c r="L335" s="450">
        <f>IF(IFERROR(HLOOKUP($F335,$F7:$FS7,1,FALSE),0)=0,0,1)</f>
        <v>0</v>
      </c>
      <c r="M335" s="450">
        <f>IF(IFERROR(HLOOKUP($F335,$F8:$FS8,1,FALSE),0)=0,0,1)</f>
        <v>0</v>
      </c>
      <c r="N335" s="450">
        <f>IF(IFERROR(HLOOKUP($F335,$F9:$FS9,1,FALSE),0)=0,0,1)</f>
        <v>0</v>
      </c>
      <c r="O335" s="450">
        <f>IF(IFERROR(HLOOKUP($F335,$F10:$FS10,1,FALSE),0)=0,0,1)</f>
        <v>0</v>
      </c>
      <c r="P335" s="450">
        <f>IF(IFERROR(HLOOKUP($F335,$F11:$FS11,1,FALSE),0)=0,0,1)</f>
        <v>0</v>
      </c>
      <c r="Q335" s="450">
        <f>IF(IFERROR(HLOOKUP($F335,$F12:$FS12,1,FALSE),0)=0,0,1)</f>
        <v>0</v>
      </c>
      <c r="R335" s="450">
        <f>IF(IFERROR(HLOOKUP($F335,$F13:$FS13,1,FALSE),0)=0,0,1)</f>
        <v>0</v>
      </c>
      <c r="S335" s="450">
        <f>IF(IFERROR(HLOOKUP($F335,$F14:$FS14,1,FALSE),0)=0,0,1)</f>
        <v>0</v>
      </c>
      <c r="T335" s="450">
        <f>IF(IFERROR(HLOOKUP($F335,$F15:$FS15,1,FALSE),0)=0,0,1)</f>
        <v>0</v>
      </c>
      <c r="U335" s="450">
        <f>IF(IFERROR(HLOOKUP($F335,$F16:$FS16,1,FALSE),0)=0,0,1)</f>
        <v>0</v>
      </c>
      <c r="V335" s="450">
        <f>IF(IFERROR(HLOOKUP($F335,$F17:$FS17,1,FALSE),0)=0,0,1)</f>
        <v>0</v>
      </c>
      <c r="W335" s="450">
        <f>IF(IFERROR(HLOOKUP($F335,$F18:$FS18,1,FALSE),0)=0,0,1)</f>
        <v>0</v>
      </c>
      <c r="X335" s="450">
        <f>IF(IFERROR(HLOOKUP($F335,$F19:$FS19,1,FALSE),0)=0,0,1)</f>
        <v>0</v>
      </c>
      <c r="Y335" s="450">
        <f>IF(IFERROR(HLOOKUP($F335,$F20:$FS20,1,FALSE),0)=0,0,1)</f>
        <v>0</v>
      </c>
      <c r="Z335" s="450">
        <f>IF(IFERROR(HLOOKUP($F335,$F21:$FS21,1,FALSE),0)=0,0,1)</f>
        <v>0</v>
      </c>
      <c r="AA335" s="450">
        <f>IF(IFERROR(HLOOKUP($F335,$F22:$FS22,1,FALSE),0)=0,0,1)</f>
        <v>0</v>
      </c>
      <c r="AB335" s="450">
        <f>IF(IFERROR(HLOOKUP($F335,$F23:$FS23,1,FALSE),0)=0,0,1)</f>
        <v>0</v>
      </c>
      <c r="AC335" s="450">
        <f>IF(IFERROR(HLOOKUP($F335,$F24:$FS24,1,FALSE),0)=0,0,1)</f>
        <v>0</v>
      </c>
      <c r="AD335" s="450">
        <f>IF(IFERROR(HLOOKUP($F335,$F25:$FS25,1,FALSE),0)=0,0,1)</f>
        <v>0</v>
      </c>
      <c r="AE335" s="450">
        <f>IF(IFERROR(HLOOKUP($F335,$F26:$FS26,1,FALSE),0)=0,0,1)</f>
        <v>0</v>
      </c>
      <c r="AF335" s="450">
        <f>IF(IFERROR(HLOOKUP($F335,$F27:$FS27,1,FALSE),0)=0,0,1)</f>
        <v>0</v>
      </c>
      <c r="AG335" s="450">
        <f>IF(IFERROR(HLOOKUP($F335,$F28:$FS28,1,FALSE),0)=0,0,1)</f>
        <v>0</v>
      </c>
      <c r="AH335" s="450">
        <f>IF(IFERROR(HLOOKUP($F335,$F29:$FS29,1,FALSE),0)=0,0,1)</f>
        <v>0</v>
      </c>
      <c r="AI335" s="450">
        <f>IF(IFERROR(HLOOKUP($F335,$F30:$FS30,1,FALSE),0)=0,0,1)</f>
        <v>0</v>
      </c>
      <c r="AJ335" s="450">
        <f>IF(IFERROR(HLOOKUP($F335,$F31:$FS31,1,FALSE),0)=0,0,1)</f>
        <v>0</v>
      </c>
      <c r="AK335" s="450">
        <f>IF(IFERROR(HLOOKUP($F335,$F32:$FS32,1,FALSE),0)=0,0,1)</f>
        <v>0</v>
      </c>
      <c r="AL335" s="450">
        <f>IF(IFERROR(HLOOKUP($F335,$F33:$FS33,1,FALSE),0)=0,0,1)</f>
        <v>0</v>
      </c>
      <c r="AM335" s="450">
        <f>IF(IFERROR(HLOOKUP($F335,$F34:$FS34,1,FALSE),0)=0,0,1)</f>
        <v>0</v>
      </c>
      <c r="AN335" s="450">
        <f>IF(IFERROR(HLOOKUP($F335,$F35:$FS35,1,FALSE),0)=0,0,1)</f>
        <v>0</v>
      </c>
      <c r="AO335" s="450">
        <f>IF(IFERROR(HLOOKUP($F335,$F36:$FS36,1,FALSE),0)=0,0,1)</f>
        <v>0</v>
      </c>
      <c r="AP335" s="450">
        <f>IF(IFERROR(HLOOKUP($F335,$F37:$FS37,1,FALSE),0)=0,0,1)</f>
        <v>0</v>
      </c>
      <c r="AQ335" s="450">
        <f>IF(IFERROR(HLOOKUP($F335,$F38:$FS38,1,FALSE),0)=0,0,1)</f>
        <v>0</v>
      </c>
      <c r="AR335" s="450">
        <f>IF(IFERROR(HLOOKUP($F335,$F39:$FS39,1,FALSE),0)=0,0,1)</f>
        <v>0</v>
      </c>
      <c r="AS335" s="450">
        <f>IF(IFERROR(HLOOKUP($F335,$F40:$FS40,1,FALSE),0)=0,0,1)</f>
        <v>0</v>
      </c>
      <c r="AT335" s="450">
        <f>IF(IFERROR(HLOOKUP($F335,$F41:$FS41,1,FALSE),0)=0,0,1)</f>
        <v>0</v>
      </c>
      <c r="AU335" s="450">
        <f>IF(IFERROR(HLOOKUP($F335,$F42:$FS42,1,FALSE),0)=0,0,1)</f>
        <v>0</v>
      </c>
      <c r="AV335" s="450">
        <f>IF(IFERROR(HLOOKUP($F335,$F43:$FS43,1,FALSE),0)=0,0,1)</f>
        <v>0</v>
      </c>
      <c r="AW335" s="450">
        <f>IF(IFERROR(HLOOKUP($F335,$F44:$FS44,1,FALSE),0)=0,0,1)</f>
        <v>0</v>
      </c>
      <c r="AX335" s="450">
        <f>IF(IFERROR(HLOOKUP($F335,$F45:$FS45,1,FALSE),0)=0,0,1)</f>
        <v>0</v>
      </c>
      <c r="AY335" s="450">
        <f>IF(IFERROR(HLOOKUP($F335,$F46:$FS46,1,FALSE),0)=0,0,1)</f>
        <v>0</v>
      </c>
      <c r="AZ335" s="450">
        <f>IF(IFERROR(HLOOKUP($F335,$F47:$FS47,1,FALSE),0)=0,0,1)</f>
        <v>0</v>
      </c>
      <c r="BA335" s="450">
        <f>IF(IFERROR(HLOOKUP($F335,$F48:$FS48,1,FALSE),0)=0,0,1)</f>
        <v>0</v>
      </c>
      <c r="BB335" s="450">
        <f>IF(IFERROR(HLOOKUP($F335,$F49:$FS49,1,FALSE),0)=0,0,1)</f>
        <v>0</v>
      </c>
      <c r="BC335" s="450">
        <f>IF(IFERROR(HLOOKUP($F335,$F50:$FS50,1,FALSE),0)=0,0,1)</f>
        <v>0</v>
      </c>
      <c r="BD335" s="450">
        <f>IF(IFERROR(HLOOKUP($F335,$F51:$FS51,1,FALSE),0)=0,0,1)</f>
        <v>0</v>
      </c>
      <c r="BE335" s="450">
        <f>IF(IFERROR(HLOOKUP($F335,$F52:$FS52,1,FALSE),0)=0,0,1)</f>
        <v>0</v>
      </c>
      <c r="BF335" s="450">
        <f>IF(IFERROR(HLOOKUP($F335,$F53:$FS53,1,FALSE),0)=0,0,1)</f>
        <v>0</v>
      </c>
      <c r="BG335" s="450">
        <f>IF(IFERROR(HLOOKUP($F335,$F54:$FS54,1,FALSE),0)=0,0,1)</f>
        <v>0</v>
      </c>
      <c r="BH335" s="450">
        <f>IF(IFERROR(HLOOKUP($F335,$F55:$FS55,1,FALSE),0)=0,0,1)</f>
        <v>0</v>
      </c>
      <c r="BI335" s="450">
        <f>IF(IFERROR(HLOOKUP($F335,$F56:$FS56,1,FALSE),0)=0,0,1)</f>
        <v>0</v>
      </c>
      <c r="BJ335" s="450">
        <f>IF(IFERROR(HLOOKUP($F335,$F57:$FS57,1,FALSE),0)=0,0,1)</f>
        <v>0</v>
      </c>
      <c r="BK335" s="450">
        <f>IF(IFERROR(HLOOKUP($F335,$F58:$FS58,1,FALSE),0)=0,0,1)</f>
        <v>0</v>
      </c>
    </row>
    <row r="336" spans="1:63" ht="13">
      <c r="A336" s="609" t="s">
        <v>825</v>
      </c>
      <c r="B336" s="619" t="s">
        <v>738</v>
      </c>
      <c r="C336">
        <f t="shared" si="2"/>
        <v>2</v>
      </c>
      <c r="E336" s="609" t="s">
        <v>825</v>
      </c>
      <c r="F336" s="619" t="s">
        <v>738</v>
      </c>
      <c r="G336" s="450">
        <f>IF(IFERROR(HLOOKUP($F336,$F2:$FS2,1,FALSE),0)=0,0,1)</f>
        <v>0</v>
      </c>
      <c r="H336" s="450">
        <f>IF(IFERROR(HLOOKUP($F336,$F3:$FS3,1,FALSE),0)=0,0,1)</f>
        <v>1</v>
      </c>
      <c r="I336" s="450">
        <f>IF(IFERROR(HLOOKUP($F336,$F4:$FS4,1,FALSE),0)=0,0,1)</f>
        <v>1</v>
      </c>
      <c r="J336" s="450">
        <f>IF(IFERROR(HLOOKUP($F336,$F5:$FS5,1,FALSE),0)=0,0,1)</f>
        <v>0</v>
      </c>
      <c r="K336" s="450">
        <f>IF(IFERROR(HLOOKUP($F336,$F6:$FS6,1,FALSE),0)=0,0,1)</f>
        <v>0</v>
      </c>
      <c r="L336" s="450">
        <f>IF(IFERROR(HLOOKUP($F336,$F7:$FS7,1,FALSE),0)=0,0,1)</f>
        <v>0</v>
      </c>
      <c r="M336" s="450">
        <f>IF(IFERROR(HLOOKUP($F336,$F8:$FS8,1,FALSE),0)=0,0,1)</f>
        <v>0</v>
      </c>
      <c r="N336" s="450">
        <f>IF(IFERROR(HLOOKUP($F336,$F9:$FS9,1,FALSE),0)=0,0,1)</f>
        <v>0</v>
      </c>
      <c r="O336" s="450">
        <f>IF(IFERROR(HLOOKUP($F336,$F10:$FS10,1,FALSE),0)=0,0,1)</f>
        <v>0</v>
      </c>
      <c r="P336" s="450">
        <f>IF(IFERROR(HLOOKUP($F336,$F11:$FS11,1,FALSE),0)=0,0,1)</f>
        <v>0</v>
      </c>
      <c r="Q336" s="450">
        <f>IF(IFERROR(HLOOKUP($F336,$F12:$FS12,1,FALSE),0)=0,0,1)</f>
        <v>0</v>
      </c>
      <c r="R336" s="450">
        <f>IF(IFERROR(HLOOKUP($F336,$F13:$FS13,1,FALSE),0)=0,0,1)</f>
        <v>0</v>
      </c>
      <c r="S336" s="450">
        <f>IF(IFERROR(HLOOKUP($F336,$F14:$FS14,1,FALSE),0)=0,0,1)</f>
        <v>0</v>
      </c>
      <c r="T336" s="450">
        <f>IF(IFERROR(HLOOKUP($F336,$F15:$FS15,1,FALSE),0)=0,0,1)</f>
        <v>0</v>
      </c>
      <c r="U336" s="450">
        <f>IF(IFERROR(HLOOKUP($F336,$F16:$FS16,1,FALSE),0)=0,0,1)</f>
        <v>0</v>
      </c>
      <c r="V336" s="450">
        <f>IF(IFERROR(HLOOKUP($F336,$F17:$FS17,1,FALSE),0)=0,0,1)</f>
        <v>0</v>
      </c>
      <c r="W336" s="450">
        <f>IF(IFERROR(HLOOKUP($F336,$F18:$FS18,1,FALSE),0)=0,0,1)</f>
        <v>0</v>
      </c>
      <c r="X336" s="450">
        <f>IF(IFERROR(HLOOKUP($F336,$F19:$FS19,1,FALSE),0)=0,0,1)</f>
        <v>0</v>
      </c>
      <c r="Y336" s="450">
        <f>IF(IFERROR(HLOOKUP($F336,$F20:$FS20,1,FALSE),0)=0,0,1)</f>
        <v>0</v>
      </c>
      <c r="Z336" s="450">
        <f>IF(IFERROR(HLOOKUP($F336,$F21:$FS21,1,FALSE),0)=0,0,1)</f>
        <v>0</v>
      </c>
      <c r="AA336" s="450">
        <f>IF(IFERROR(HLOOKUP($F336,$F22:$FS22,1,FALSE),0)=0,0,1)</f>
        <v>0</v>
      </c>
      <c r="AB336" s="450">
        <f>IF(IFERROR(HLOOKUP($F336,$F23:$FS23,1,FALSE),0)=0,0,1)</f>
        <v>0</v>
      </c>
      <c r="AC336" s="450">
        <f>IF(IFERROR(HLOOKUP($F336,$F24:$FS24,1,FALSE),0)=0,0,1)</f>
        <v>0</v>
      </c>
      <c r="AD336" s="450">
        <f>IF(IFERROR(HLOOKUP($F336,$F25:$FS25,1,FALSE),0)=0,0,1)</f>
        <v>0</v>
      </c>
      <c r="AE336" s="450">
        <f>IF(IFERROR(HLOOKUP($F336,$F26:$FS26,1,FALSE),0)=0,0,1)</f>
        <v>0</v>
      </c>
      <c r="AF336" s="450">
        <f>IF(IFERROR(HLOOKUP($F336,$F27:$FS27,1,FALSE),0)=0,0,1)</f>
        <v>0</v>
      </c>
      <c r="AG336" s="450">
        <f>IF(IFERROR(HLOOKUP($F336,$F28:$FS28,1,FALSE),0)=0,0,1)</f>
        <v>0</v>
      </c>
      <c r="AH336" s="450">
        <f>IF(IFERROR(HLOOKUP($F336,$F29:$FS29,1,FALSE),0)=0,0,1)</f>
        <v>0</v>
      </c>
      <c r="AI336" s="450">
        <f>IF(IFERROR(HLOOKUP($F336,$F30:$FS30,1,FALSE),0)=0,0,1)</f>
        <v>0</v>
      </c>
      <c r="AJ336" s="450">
        <f>IF(IFERROR(HLOOKUP($F336,$F31:$FS31,1,FALSE),0)=0,0,1)</f>
        <v>0</v>
      </c>
      <c r="AK336" s="450">
        <f>IF(IFERROR(HLOOKUP($F336,$F32:$FS32,1,FALSE),0)=0,0,1)</f>
        <v>0</v>
      </c>
      <c r="AL336" s="450">
        <f>IF(IFERROR(HLOOKUP($F336,$F33:$FS33,1,FALSE),0)=0,0,1)</f>
        <v>0</v>
      </c>
      <c r="AM336" s="450">
        <f>IF(IFERROR(HLOOKUP($F336,$F34:$FS34,1,FALSE),0)=0,0,1)</f>
        <v>0</v>
      </c>
      <c r="AN336" s="450">
        <f>IF(IFERROR(HLOOKUP($F336,$F35:$FS35,1,FALSE),0)=0,0,1)</f>
        <v>0</v>
      </c>
      <c r="AO336" s="450">
        <f>IF(IFERROR(HLOOKUP($F336,$F36:$FS36,1,FALSE),0)=0,0,1)</f>
        <v>0</v>
      </c>
      <c r="AP336" s="450">
        <f>IF(IFERROR(HLOOKUP($F336,$F37:$FS37,1,FALSE),0)=0,0,1)</f>
        <v>0</v>
      </c>
      <c r="AQ336" s="450">
        <f>IF(IFERROR(HLOOKUP($F336,$F38:$FS38,1,FALSE),0)=0,0,1)</f>
        <v>0</v>
      </c>
      <c r="AR336" s="450">
        <f>IF(IFERROR(HLOOKUP($F336,$F39:$FS39,1,FALSE),0)=0,0,1)</f>
        <v>0</v>
      </c>
      <c r="AS336" s="450">
        <f>IF(IFERROR(HLOOKUP($F336,$F40:$FS40,1,FALSE),0)=0,0,1)</f>
        <v>0</v>
      </c>
      <c r="AT336" s="450">
        <f>IF(IFERROR(HLOOKUP($F336,$F41:$FS41,1,FALSE),0)=0,0,1)</f>
        <v>0</v>
      </c>
      <c r="AU336" s="450">
        <f>IF(IFERROR(HLOOKUP($F336,$F42:$FS42,1,FALSE),0)=0,0,1)</f>
        <v>0</v>
      </c>
      <c r="AV336" s="450">
        <f>IF(IFERROR(HLOOKUP($F336,$F43:$FS43,1,FALSE),0)=0,0,1)</f>
        <v>0</v>
      </c>
      <c r="AW336" s="450">
        <f>IF(IFERROR(HLOOKUP($F336,$F44:$FS44,1,FALSE),0)=0,0,1)</f>
        <v>0</v>
      </c>
      <c r="AX336" s="450">
        <f>IF(IFERROR(HLOOKUP($F336,$F45:$FS45,1,FALSE),0)=0,0,1)</f>
        <v>0</v>
      </c>
      <c r="AY336" s="450">
        <f>IF(IFERROR(HLOOKUP($F336,$F46:$FS46,1,FALSE),0)=0,0,1)</f>
        <v>0</v>
      </c>
      <c r="AZ336" s="450">
        <f>IF(IFERROR(HLOOKUP($F336,$F47:$FS47,1,FALSE),0)=0,0,1)</f>
        <v>0</v>
      </c>
      <c r="BA336" s="450">
        <f>IF(IFERROR(HLOOKUP($F336,$F48:$FS48,1,FALSE),0)=0,0,1)</f>
        <v>0</v>
      </c>
      <c r="BB336" s="450">
        <f>IF(IFERROR(HLOOKUP($F336,$F49:$FS49,1,FALSE),0)=0,0,1)</f>
        <v>0</v>
      </c>
      <c r="BC336" s="450">
        <f>IF(IFERROR(HLOOKUP($F336,$F50:$FS50,1,FALSE),0)=0,0,1)</f>
        <v>0</v>
      </c>
      <c r="BD336" s="450">
        <f>IF(IFERROR(HLOOKUP($F336,$F51:$FS51,1,FALSE),0)=0,0,1)</f>
        <v>0</v>
      </c>
      <c r="BE336" s="450">
        <f>IF(IFERROR(HLOOKUP($F336,$F52:$FS52,1,FALSE),0)=0,0,1)</f>
        <v>0</v>
      </c>
      <c r="BF336" s="450">
        <f>IF(IFERROR(HLOOKUP($F336,$F53:$FS53,1,FALSE),0)=0,0,1)</f>
        <v>0</v>
      </c>
      <c r="BG336" s="450">
        <f>IF(IFERROR(HLOOKUP($F336,$F54:$FS54,1,FALSE),0)=0,0,1)</f>
        <v>0</v>
      </c>
      <c r="BH336" s="450">
        <f>IF(IFERROR(HLOOKUP($F336,$F55:$FS55,1,FALSE),0)=0,0,1)</f>
        <v>0</v>
      </c>
      <c r="BI336" s="450">
        <f>IF(IFERROR(HLOOKUP($F336,$F56:$FS56,1,FALSE),0)=0,0,1)</f>
        <v>0</v>
      </c>
      <c r="BJ336" s="450">
        <f>IF(IFERROR(HLOOKUP($F336,$F57:$FS57,1,FALSE),0)=0,0,1)</f>
        <v>0</v>
      </c>
      <c r="BK336" s="450">
        <f>IF(IFERROR(HLOOKUP($F336,$F58:$FS58,1,FALSE),0)=0,0,1)</f>
        <v>0</v>
      </c>
    </row>
    <row r="337" spans="1:63" ht="13">
      <c r="A337" s="609" t="s">
        <v>826</v>
      </c>
      <c r="B337" s="619" t="s">
        <v>739</v>
      </c>
      <c r="C337">
        <f t="shared" si="2"/>
        <v>2</v>
      </c>
      <c r="E337" s="609" t="s">
        <v>826</v>
      </c>
      <c r="F337" s="619" t="s">
        <v>739</v>
      </c>
      <c r="G337" s="450">
        <f>IF(IFERROR(HLOOKUP($F337,$F2:$FS2,1,FALSE),0)=0,0,1)</f>
        <v>0</v>
      </c>
      <c r="H337" s="450">
        <f>IF(IFERROR(HLOOKUP($F337,$F3:$FS3,1,FALSE),0)=0,0,1)</f>
        <v>1</v>
      </c>
      <c r="I337" s="450">
        <f>IF(IFERROR(HLOOKUP($F337,$F4:$FS4,1,FALSE),0)=0,0,1)</f>
        <v>1</v>
      </c>
      <c r="J337" s="450">
        <f>IF(IFERROR(HLOOKUP($F337,$F5:$FS5,1,FALSE),0)=0,0,1)</f>
        <v>0</v>
      </c>
      <c r="K337" s="450">
        <f>IF(IFERROR(HLOOKUP($F337,$F6:$FS6,1,FALSE),0)=0,0,1)</f>
        <v>0</v>
      </c>
      <c r="L337" s="450">
        <f>IF(IFERROR(HLOOKUP($F337,$F7:$FS7,1,FALSE),0)=0,0,1)</f>
        <v>0</v>
      </c>
      <c r="M337" s="450">
        <f>IF(IFERROR(HLOOKUP($F337,$F8:$FS8,1,FALSE),0)=0,0,1)</f>
        <v>0</v>
      </c>
      <c r="N337" s="450">
        <f>IF(IFERROR(HLOOKUP($F337,$F9:$FS9,1,FALSE),0)=0,0,1)</f>
        <v>0</v>
      </c>
      <c r="O337" s="450">
        <f>IF(IFERROR(HLOOKUP($F337,$F10:$FS10,1,FALSE),0)=0,0,1)</f>
        <v>0</v>
      </c>
      <c r="P337" s="450">
        <f>IF(IFERROR(HLOOKUP($F337,$F11:$FS11,1,FALSE),0)=0,0,1)</f>
        <v>0</v>
      </c>
      <c r="Q337" s="450">
        <f>IF(IFERROR(HLOOKUP($F337,$F12:$FS12,1,FALSE),0)=0,0,1)</f>
        <v>0</v>
      </c>
      <c r="R337" s="450">
        <f>IF(IFERROR(HLOOKUP($F337,$F13:$FS13,1,FALSE),0)=0,0,1)</f>
        <v>0</v>
      </c>
      <c r="S337" s="450">
        <f>IF(IFERROR(HLOOKUP($F337,$F14:$FS14,1,FALSE),0)=0,0,1)</f>
        <v>0</v>
      </c>
      <c r="T337" s="450">
        <f>IF(IFERROR(HLOOKUP($F337,$F15:$FS15,1,FALSE),0)=0,0,1)</f>
        <v>0</v>
      </c>
      <c r="U337" s="450">
        <f>IF(IFERROR(HLOOKUP($F337,$F16:$FS16,1,FALSE),0)=0,0,1)</f>
        <v>0</v>
      </c>
      <c r="V337" s="450">
        <f>IF(IFERROR(HLOOKUP($F337,$F17:$FS17,1,FALSE),0)=0,0,1)</f>
        <v>0</v>
      </c>
      <c r="W337" s="450">
        <f>IF(IFERROR(HLOOKUP($F337,$F18:$FS18,1,FALSE),0)=0,0,1)</f>
        <v>0</v>
      </c>
      <c r="X337" s="450">
        <f>IF(IFERROR(HLOOKUP($F337,$F19:$FS19,1,FALSE),0)=0,0,1)</f>
        <v>0</v>
      </c>
      <c r="Y337" s="450">
        <f>IF(IFERROR(HLOOKUP($F337,$F20:$FS20,1,FALSE),0)=0,0,1)</f>
        <v>0</v>
      </c>
      <c r="Z337" s="450">
        <f>IF(IFERROR(HLOOKUP($F337,$F21:$FS21,1,FALSE),0)=0,0,1)</f>
        <v>0</v>
      </c>
      <c r="AA337" s="450">
        <f>IF(IFERROR(HLOOKUP($F337,$F22:$FS22,1,FALSE),0)=0,0,1)</f>
        <v>0</v>
      </c>
      <c r="AB337" s="450">
        <f>IF(IFERROR(HLOOKUP($F337,$F23:$FS23,1,FALSE),0)=0,0,1)</f>
        <v>0</v>
      </c>
      <c r="AC337" s="450">
        <f>IF(IFERROR(HLOOKUP($F337,$F24:$FS24,1,FALSE),0)=0,0,1)</f>
        <v>0</v>
      </c>
      <c r="AD337" s="450">
        <f>IF(IFERROR(HLOOKUP($F337,$F25:$FS25,1,FALSE),0)=0,0,1)</f>
        <v>0</v>
      </c>
      <c r="AE337" s="450">
        <f>IF(IFERROR(HLOOKUP($F337,$F26:$FS26,1,FALSE),0)=0,0,1)</f>
        <v>0</v>
      </c>
      <c r="AF337" s="450">
        <f>IF(IFERROR(HLOOKUP($F337,$F27:$FS27,1,FALSE),0)=0,0,1)</f>
        <v>0</v>
      </c>
      <c r="AG337" s="450">
        <f>IF(IFERROR(HLOOKUP($F337,$F28:$FS28,1,FALSE),0)=0,0,1)</f>
        <v>0</v>
      </c>
      <c r="AH337" s="450">
        <f>IF(IFERROR(HLOOKUP($F337,$F29:$FS29,1,FALSE),0)=0,0,1)</f>
        <v>0</v>
      </c>
      <c r="AI337" s="450">
        <f>IF(IFERROR(HLOOKUP($F337,$F30:$FS30,1,FALSE),0)=0,0,1)</f>
        <v>0</v>
      </c>
      <c r="AJ337" s="450">
        <f>IF(IFERROR(HLOOKUP($F337,$F31:$FS31,1,FALSE),0)=0,0,1)</f>
        <v>0</v>
      </c>
      <c r="AK337" s="450">
        <f>IF(IFERROR(HLOOKUP($F337,$F32:$FS32,1,FALSE),0)=0,0,1)</f>
        <v>0</v>
      </c>
      <c r="AL337" s="450">
        <f>IF(IFERROR(HLOOKUP($F337,$F33:$FS33,1,FALSE),0)=0,0,1)</f>
        <v>0</v>
      </c>
      <c r="AM337" s="450">
        <f>IF(IFERROR(HLOOKUP($F337,$F34:$FS34,1,FALSE),0)=0,0,1)</f>
        <v>0</v>
      </c>
      <c r="AN337" s="450">
        <f>IF(IFERROR(HLOOKUP($F337,$F35:$FS35,1,FALSE),0)=0,0,1)</f>
        <v>0</v>
      </c>
      <c r="AO337" s="450">
        <f>IF(IFERROR(HLOOKUP($F337,$F36:$FS36,1,FALSE),0)=0,0,1)</f>
        <v>0</v>
      </c>
      <c r="AP337" s="450">
        <f>IF(IFERROR(HLOOKUP($F337,$F37:$FS37,1,FALSE),0)=0,0,1)</f>
        <v>0</v>
      </c>
      <c r="AQ337" s="450">
        <f>IF(IFERROR(HLOOKUP($F337,$F38:$FS38,1,FALSE),0)=0,0,1)</f>
        <v>0</v>
      </c>
      <c r="AR337" s="450">
        <f>IF(IFERROR(HLOOKUP($F337,$F39:$FS39,1,FALSE),0)=0,0,1)</f>
        <v>0</v>
      </c>
      <c r="AS337" s="450">
        <f>IF(IFERROR(HLOOKUP($F337,$F40:$FS40,1,FALSE),0)=0,0,1)</f>
        <v>0</v>
      </c>
      <c r="AT337" s="450">
        <f>IF(IFERROR(HLOOKUP($F337,$F41:$FS41,1,FALSE),0)=0,0,1)</f>
        <v>0</v>
      </c>
      <c r="AU337" s="450">
        <f>IF(IFERROR(HLOOKUP($F337,$F42:$FS42,1,FALSE),0)=0,0,1)</f>
        <v>0</v>
      </c>
      <c r="AV337" s="450">
        <f>IF(IFERROR(HLOOKUP($F337,$F43:$FS43,1,FALSE),0)=0,0,1)</f>
        <v>0</v>
      </c>
      <c r="AW337" s="450">
        <f>IF(IFERROR(HLOOKUP($F337,$F44:$FS44,1,FALSE),0)=0,0,1)</f>
        <v>0</v>
      </c>
      <c r="AX337" s="450">
        <f>IF(IFERROR(HLOOKUP($F337,$F45:$FS45,1,FALSE),0)=0,0,1)</f>
        <v>0</v>
      </c>
      <c r="AY337" s="450">
        <f>IF(IFERROR(HLOOKUP($F337,$F46:$FS46,1,FALSE),0)=0,0,1)</f>
        <v>0</v>
      </c>
      <c r="AZ337" s="450">
        <f>IF(IFERROR(HLOOKUP($F337,$F47:$FS47,1,FALSE),0)=0,0,1)</f>
        <v>0</v>
      </c>
      <c r="BA337" s="450">
        <f>IF(IFERROR(HLOOKUP($F337,$F48:$FS48,1,FALSE),0)=0,0,1)</f>
        <v>0</v>
      </c>
      <c r="BB337" s="450">
        <f>IF(IFERROR(HLOOKUP($F337,$F49:$FS49,1,FALSE),0)=0,0,1)</f>
        <v>0</v>
      </c>
      <c r="BC337" s="450">
        <f>IF(IFERROR(HLOOKUP($F337,$F50:$FS50,1,FALSE),0)=0,0,1)</f>
        <v>0</v>
      </c>
      <c r="BD337" s="450">
        <f>IF(IFERROR(HLOOKUP($F337,$F51:$FS51,1,FALSE),0)=0,0,1)</f>
        <v>0</v>
      </c>
      <c r="BE337" s="450">
        <f>IF(IFERROR(HLOOKUP($F337,$F52:$FS52,1,FALSE),0)=0,0,1)</f>
        <v>0</v>
      </c>
      <c r="BF337" s="450">
        <f>IF(IFERROR(HLOOKUP($F337,$F53:$FS53,1,FALSE),0)=0,0,1)</f>
        <v>0</v>
      </c>
      <c r="BG337" s="450">
        <f>IF(IFERROR(HLOOKUP($F337,$F54:$FS54,1,FALSE),0)=0,0,1)</f>
        <v>0</v>
      </c>
      <c r="BH337" s="450">
        <f>IF(IFERROR(HLOOKUP($F337,$F55:$FS55,1,FALSE),0)=0,0,1)</f>
        <v>0</v>
      </c>
      <c r="BI337" s="450">
        <f>IF(IFERROR(HLOOKUP($F337,$F56:$FS56,1,FALSE),0)=0,0,1)</f>
        <v>0</v>
      </c>
      <c r="BJ337" s="450">
        <f>IF(IFERROR(HLOOKUP($F337,$F57:$FS57,1,FALSE),0)=0,0,1)</f>
        <v>0</v>
      </c>
      <c r="BK337" s="450">
        <f>IF(IFERROR(HLOOKUP($F337,$F58:$FS58,1,FALSE),0)=0,0,1)</f>
        <v>0</v>
      </c>
    </row>
    <row r="338" spans="1:63" ht="13">
      <c r="A338" s="609" t="s">
        <v>826</v>
      </c>
      <c r="B338" s="619" t="s">
        <v>740</v>
      </c>
      <c r="C338">
        <f t="shared" si="2"/>
        <v>2</v>
      </c>
      <c r="E338" s="609" t="s">
        <v>826</v>
      </c>
      <c r="F338" s="619" t="s">
        <v>740</v>
      </c>
      <c r="G338" s="450">
        <f>IF(IFERROR(HLOOKUP($F338,$F2:$FS2,1,FALSE),0)=0,0,1)</f>
        <v>0</v>
      </c>
      <c r="H338" s="450">
        <f>IF(IFERROR(HLOOKUP($F338,$F3:$FS3,1,FALSE),0)=0,0,1)</f>
        <v>1</v>
      </c>
      <c r="I338" s="450">
        <f>IF(IFERROR(HLOOKUP($F338,$F4:$FS4,1,FALSE),0)=0,0,1)</f>
        <v>1</v>
      </c>
      <c r="J338" s="450">
        <f>IF(IFERROR(HLOOKUP($F338,$F5:$FS5,1,FALSE),0)=0,0,1)</f>
        <v>0</v>
      </c>
      <c r="K338" s="450">
        <f>IF(IFERROR(HLOOKUP($F338,$F6:$FS6,1,FALSE),0)=0,0,1)</f>
        <v>0</v>
      </c>
      <c r="L338" s="450">
        <f>IF(IFERROR(HLOOKUP($F338,$F7:$FS7,1,FALSE),0)=0,0,1)</f>
        <v>0</v>
      </c>
      <c r="M338" s="450">
        <f>IF(IFERROR(HLOOKUP($F338,$F8:$FS8,1,FALSE),0)=0,0,1)</f>
        <v>0</v>
      </c>
      <c r="N338" s="450">
        <f>IF(IFERROR(HLOOKUP($F338,$F9:$FS9,1,FALSE),0)=0,0,1)</f>
        <v>0</v>
      </c>
      <c r="O338" s="450">
        <f>IF(IFERROR(HLOOKUP($F338,$F10:$FS10,1,FALSE),0)=0,0,1)</f>
        <v>0</v>
      </c>
      <c r="P338" s="450">
        <f>IF(IFERROR(HLOOKUP($F338,$F11:$FS11,1,FALSE),0)=0,0,1)</f>
        <v>0</v>
      </c>
      <c r="Q338" s="450">
        <f>IF(IFERROR(HLOOKUP($F338,$F12:$FS12,1,FALSE),0)=0,0,1)</f>
        <v>0</v>
      </c>
      <c r="R338" s="450">
        <f>IF(IFERROR(HLOOKUP($F338,$F13:$FS13,1,FALSE),0)=0,0,1)</f>
        <v>0</v>
      </c>
      <c r="S338" s="450">
        <f>IF(IFERROR(HLOOKUP($F338,$F14:$FS14,1,FALSE),0)=0,0,1)</f>
        <v>0</v>
      </c>
      <c r="T338" s="450">
        <f>IF(IFERROR(HLOOKUP($F338,$F15:$FS15,1,FALSE),0)=0,0,1)</f>
        <v>0</v>
      </c>
      <c r="U338" s="450">
        <f>IF(IFERROR(HLOOKUP($F338,$F16:$FS16,1,FALSE),0)=0,0,1)</f>
        <v>0</v>
      </c>
      <c r="V338" s="450">
        <f>IF(IFERROR(HLOOKUP($F338,$F17:$FS17,1,FALSE),0)=0,0,1)</f>
        <v>0</v>
      </c>
      <c r="W338" s="450">
        <f>IF(IFERROR(HLOOKUP($F338,$F18:$FS18,1,FALSE),0)=0,0,1)</f>
        <v>0</v>
      </c>
      <c r="X338" s="450">
        <f>IF(IFERROR(HLOOKUP($F338,$F19:$FS19,1,FALSE),0)=0,0,1)</f>
        <v>0</v>
      </c>
      <c r="Y338" s="450">
        <f>IF(IFERROR(HLOOKUP($F338,$F20:$FS20,1,FALSE),0)=0,0,1)</f>
        <v>0</v>
      </c>
      <c r="Z338" s="450">
        <f>IF(IFERROR(HLOOKUP($F338,$F21:$FS21,1,FALSE),0)=0,0,1)</f>
        <v>0</v>
      </c>
      <c r="AA338" s="450">
        <f>IF(IFERROR(HLOOKUP($F338,$F22:$FS22,1,FALSE),0)=0,0,1)</f>
        <v>0</v>
      </c>
      <c r="AB338" s="450">
        <f>IF(IFERROR(HLOOKUP($F338,$F23:$FS23,1,FALSE),0)=0,0,1)</f>
        <v>0</v>
      </c>
      <c r="AC338" s="450">
        <f>IF(IFERROR(HLOOKUP($F338,$F24:$FS24,1,FALSE),0)=0,0,1)</f>
        <v>0</v>
      </c>
      <c r="AD338" s="450">
        <f>IF(IFERROR(HLOOKUP($F338,$F25:$FS25,1,FALSE),0)=0,0,1)</f>
        <v>0</v>
      </c>
      <c r="AE338" s="450">
        <f>IF(IFERROR(HLOOKUP($F338,$F26:$FS26,1,FALSE),0)=0,0,1)</f>
        <v>0</v>
      </c>
      <c r="AF338" s="450">
        <f>IF(IFERROR(HLOOKUP($F338,$F27:$FS27,1,FALSE),0)=0,0,1)</f>
        <v>0</v>
      </c>
      <c r="AG338" s="450">
        <f>IF(IFERROR(HLOOKUP($F338,$F28:$FS28,1,FALSE),0)=0,0,1)</f>
        <v>0</v>
      </c>
      <c r="AH338" s="450">
        <f>IF(IFERROR(HLOOKUP($F338,$F29:$FS29,1,FALSE),0)=0,0,1)</f>
        <v>0</v>
      </c>
      <c r="AI338" s="450">
        <f>IF(IFERROR(HLOOKUP($F338,$F30:$FS30,1,FALSE),0)=0,0,1)</f>
        <v>0</v>
      </c>
      <c r="AJ338" s="450">
        <f>IF(IFERROR(HLOOKUP($F338,$F31:$FS31,1,FALSE),0)=0,0,1)</f>
        <v>0</v>
      </c>
      <c r="AK338" s="450">
        <f>IF(IFERROR(HLOOKUP($F338,$F32:$FS32,1,FALSE),0)=0,0,1)</f>
        <v>0</v>
      </c>
      <c r="AL338" s="450">
        <f>IF(IFERROR(HLOOKUP($F338,$F33:$FS33,1,FALSE),0)=0,0,1)</f>
        <v>0</v>
      </c>
      <c r="AM338" s="450">
        <f>IF(IFERROR(HLOOKUP($F338,$F34:$FS34,1,FALSE),0)=0,0,1)</f>
        <v>0</v>
      </c>
      <c r="AN338" s="450">
        <f>IF(IFERROR(HLOOKUP($F338,$F35:$FS35,1,FALSE),0)=0,0,1)</f>
        <v>0</v>
      </c>
      <c r="AO338" s="450">
        <f>IF(IFERROR(HLOOKUP($F338,$F36:$FS36,1,FALSE),0)=0,0,1)</f>
        <v>0</v>
      </c>
      <c r="AP338" s="450">
        <f>IF(IFERROR(HLOOKUP($F338,$F37:$FS37,1,FALSE),0)=0,0,1)</f>
        <v>0</v>
      </c>
      <c r="AQ338" s="450">
        <f>IF(IFERROR(HLOOKUP($F338,$F38:$FS38,1,FALSE),0)=0,0,1)</f>
        <v>0</v>
      </c>
      <c r="AR338" s="450">
        <f>IF(IFERROR(HLOOKUP($F338,$F39:$FS39,1,FALSE),0)=0,0,1)</f>
        <v>0</v>
      </c>
      <c r="AS338" s="450">
        <f>IF(IFERROR(HLOOKUP($F338,$F40:$FS40,1,FALSE),0)=0,0,1)</f>
        <v>0</v>
      </c>
      <c r="AT338" s="450">
        <f>IF(IFERROR(HLOOKUP($F338,$F41:$FS41,1,FALSE),0)=0,0,1)</f>
        <v>0</v>
      </c>
      <c r="AU338" s="450">
        <f>IF(IFERROR(HLOOKUP($F338,$F42:$FS42,1,FALSE),0)=0,0,1)</f>
        <v>0</v>
      </c>
      <c r="AV338" s="450">
        <f>IF(IFERROR(HLOOKUP($F338,$F43:$FS43,1,FALSE),0)=0,0,1)</f>
        <v>0</v>
      </c>
      <c r="AW338" s="450">
        <f>IF(IFERROR(HLOOKUP($F338,$F44:$FS44,1,FALSE),0)=0,0,1)</f>
        <v>0</v>
      </c>
      <c r="AX338" s="450">
        <f>IF(IFERROR(HLOOKUP($F338,$F45:$FS45,1,FALSE),0)=0,0,1)</f>
        <v>0</v>
      </c>
      <c r="AY338" s="450">
        <f>IF(IFERROR(HLOOKUP($F338,$F46:$FS46,1,FALSE),0)=0,0,1)</f>
        <v>0</v>
      </c>
      <c r="AZ338" s="450">
        <f>IF(IFERROR(HLOOKUP($F338,$F47:$FS47,1,FALSE),0)=0,0,1)</f>
        <v>0</v>
      </c>
      <c r="BA338" s="450">
        <f>IF(IFERROR(HLOOKUP($F338,$F48:$FS48,1,FALSE),0)=0,0,1)</f>
        <v>0</v>
      </c>
      <c r="BB338" s="450">
        <f>IF(IFERROR(HLOOKUP($F338,$F49:$FS49,1,FALSE),0)=0,0,1)</f>
        <v>0</v>
      </c>
      <c r="BC338" s="450">
        <f>IF(IFERROR(HLOOKUP($F338,$F50:$FS50,1,FALSE),0)=0,0,1)</f>
        <v>0</v>
      </c>
      <c r="BD338" s="450">
        <f>IF(IFERROR(HLOOKUP($F338,$F51:$FS51,1,FALSE),0)=0,0,1)</f>
        <v>0</v>
      </c>
      <c r="BE338" s="450">
        <f>IF(IFERROR(HLOOKUP($F338,$F52:$FS52,1,FALSE),0)=0,0,1)</f>
        <v>0</v>
      </c>
      <c r="BF338" s="450">
        <f>IF(IFERROR(HLOOKUP($F338,$F53:$FS53,1,FALSE),0)=0,0,1)</f>
        <v>0</v>
      </c>
      <c r="BG338" s="450">
        <f>IF(IFERROR(HLOOKUP($F338,$F54:$FS54,1,FALSE),0)=0,0,1)</f>
        <v>0</v>
      </c>
      <c r="BH338" s="450">
        <f>IF(IFERROR(HLOOKUP($F338,$F55:$FS55,1,FALSE),0)=0,0,1)</f>
        <v>0</v>
      </c>
      <c r="BI338" s="450">
        <f>IF(IFERROR(HLOOKUP($F338,$F56:$FS56,1,FALSE),0)=0,0,1)</f>
        <v>0</v>
      </c>
      <c r="BJ338" s="450">
        <f>IF(IFERROR(HLOOKUP($F338,$F57:$FS57,1,FALSE),0)=0,0,1)</f>
        <v>0</v>
      </c>
      <c r="BK338" s="450">
        <f>IF(IFERROR(HLOOKUP($F338,$F58:$FS58,1,FALSE),0)=0,0,1)</f>
        <v>0</v>
      </c>
    </row>
    <row r="339" spans="1:63" ht="13">
      <c r="A339" s="609" t="s">
        <v>826</v>
      </c>
      <c r="B339" s="619" t="s">
        <v>741</v>
      </c>
      <c r="C339">
        <f t="shared" si="2"/>
        <v>2</v>
      </c>
      <c r="E339" s="609" t="s">
        <v>826</v>
      </c>
      <c r="F339" s="619" t="s">
        <v>741</v>
      </c>
      <c r="G339" s="450">
        <f>IF(IFERROR(HLOOKUP($F339,$F2:$FS2,1,FALSE),0)=0,0,1)</f>
        <v>0</v>
      </c>
      <c r="H339" s="450">
        <f>IF(IFERROR(HLOOKUP($F339,$F3:$FS3,1,FALSE),0)=0,0,1)</f>
        <v>1</v>
      </c>
      <c r="I339" s="450">
        <f>IF(IFERROR(HLOOKUP($F339,$F4:$FS4,1,FALSE),0)=0,0,1)</f>
        <v>1</v>
      </c>
      <c r="J339" s="450">
        <f>IF(IFERROR(HLOOKUP($F339,$F5:$FS5,1,FALSE),0)=0,0,1)</f>
        <v>0</v>
      </c>
      <c r="K339" s="450">
        <f>IF(IFERROR(HLOOKUP($F339,$F6:$FS6,1,FALSE),0)=0,0,1)</f>
        <v>0</v>
      </c>
      <c r="L339" s="450">
        <f>IF(IFERROR(HLOOKUP($F339,$F7:$FS7,1,FALSE),0)=0,0,1)</f>
        <v>0</v>
      </c>
      <c r="M339" s="450">
        <f>IF(IFERROR(HLOOKUP($F339,$F8:$FS8,1,FALSE),0)=0,0,1)</f>
        <v>0</v>
      </c>
      <c r="N339" s="450">
        <f>IF(IFERROR(HLOOKUP($F339,$F9:$FS9,1,FALSE),0)=0,0,1)</f>
        <v>0</v>
      </c>
      <c r="O339" s="450">
        <f>IF(IFERROR(HLOOKUP($F339,$F10:$FS10,1,FALSE),0)=0,0,1)</f>
        <v>0</v>
      </c>
      <c r="P339" s="450">
        <f>IF(IFERROR(HLOOKUP($F339,$F11:$FS11,1,FALSE),0)=0,0,1)</f>
        <v>0</v>
      </c>
      <c r="Q339" s="450">
        <f>IF(IFERROR(HLOOKUP($F339,$F12:$FS12,1,FALSE),0)=0,0,1)</f>
        <v>0</v>
      </c>
      <c r="R339" s="450">
        <f>IF(IFERROR(HLOOKUP($F339,$F13:$FS13,1,FALSE),0)=0,0,1)</f>
        <v>0</v>
      </c>
      <c r="S339" s="450">
        <f>IF(IFERROR(HLOOKUP($F339,$F14:$FS14,1,FALSE),0)=0,0,1)</f>
        <v>0</v>
      </c>
      <c r="T339" s="450">
        <f>IF(IFERROR(HLOOKUP($F339,$F15:$FS15,1,FALSE),0)=0,0,1)</f>
        <v>0</v>
      </c>
      <c r="U339" s="450">
        <f>IF(IFERROR(HLOOKUP($F339,$F16:$FS16,1,FALSE),0)=0,0,1)</f>
        <v>0</v>
      </c>
      <c r="V339" s="450">
        <f>IF(IFERROR(HLOOKUP($F339,$F17:$FS17,1,FALSE),0)=0,0,1)</f>
        <v>0</v>
      </c>
      <c r="W339" s="450">
        <f>IF(IFERROR(HLOOKUP($F339,$F18:$FS18,1,FALSE),0)=0,0,1)</f>
        <v>0</v>
      </c>
      <c r="X339" s="450">
        <f>IF(IFERROR(HLOOKUP($F339,$F19:$FS19,1,FALSE),0)=0,0,1)</f>
        <v>0</v>
      </c>
      <c r="Y339" s="450">
        <f>IF(IFERROR(HLOOKUP($F339,$F20:$FS20,1,FALSE),0)=0,0,1)</f>
        <v>0</v>
      </c>
      <c r="Z339" s="450">
        <f>IF(IFERROR(HLOOKUP($F339,$F21:$FS21,1,FALSE),0)=0,0,1)</f>
        <v>0</v>
      </c>
      <c r="AA339" s="450">
        <f>IF(IFERROR(HLOOKUP($F339,$F22:$FS22,1,FALSE),0)=0,0,1)</f>
        <v>0</v>
      </c>
      <c r="AB339" s="450">
        <f>IF(IFERROR(HLOOKUP($F339,$F23:$FS23,1,FALSE),0)=0,0,1)</f>
        <v>0</v>
      </c>
      <c r="AC339" s="450">
        <f>IF(IFERROR(HLOOKUP($F339,$F24:$FS24,1,FALSE),0)=0,0,1)</f>
        <v>0</v>
      </c>
      <c r="AD339" s="450">
        <f>IF(IFERROR(HLOOKUP($F339,$F25:$FS25,1,FALSE),0)=0,0,1)</f>
        <v>0</v>
      </c>
      <c r="AE339" s="450">
        <f>IF(IFERROR(HLOOKUP($F339,$F26:$FS26,1,FALSE),0)=0,0,1)</f>
        <v>0</v>
      </c>
      <c r="AF339" s="450">
        <f>IF(IFERROR(HLOOKUP($F339,$F27:$FS27,1,FALSE),0)=0,0,1)</f>
        <v>0</v>
      </c>
      <c r="AG339" s="450">
        <f>IF(IFERROR(HLOOKUP($F339,$F28:$FS28,1,FALSE),0)=0,0,1)</f>
        <v>0</v>
      </c>
      <c r="AH339" s="450">
        <f>IF(IFERROR(HLOOKUP($F339,$F29:$FS29,1,FALSE),0)=0,0,1)</f>
        <v>0</v>
      </c>
      <c r="AI339" s="450">
        <f>IF(IFERROR(HLOOKUP($F339,$F30:$FS30,1,FALSE),0)=0,0,1)</f>
        <v>0</v>
      </c>
      <c r="AJ339" s="450">
        <f>IF(IFERROR(HLOOKUP($F339,$F31:$FS31,1,FALSE),0)=0,0,1)</f>
        <v>0</v>
      </c>
      <c r="AK339" s="450">
        <f>IF(IFERROR(HLOOKUP($F339,$F32:$FS32,1,FALSE),0)=0,0,1)</f>
        <v>0</v>
      </c>
      <c r="AL339" s="450">
        <f>IF(IFERROR(HLOOKUP($F339,$F33:$FS33,1,FALSE),0)=0,0,1)</f>
        <v>0</v>
      </c>
      <c r="AM339" s="450">
        <f>IF(IFERROR(HLOOKUP($F339,$F34:$FS34,1,FALSE),0)=0,0,1)</f>
        <v>0</v>
      </c>
      <c r="AN339" s="450">
        <f>IF(IFERROR(HLOOKUP($F339,$F35:$FS35,1,FALSE),0)=0,0,1)</f>
        <v>0</v>
      </c>
      <c r="AO339" s="450">
        <f>IF(IFERROR(HLOOKUP($F339,$F36:$FS36,1,FALSE),0)=0,0,1)</f>
        <v>0</v>
      </c>
      <c r="AP339" s="450">
        <f>IF(IFERROR(HLOOKUP($F339,$F37:$FS37,1,FALSE),0)=0,0,1)</f>
        <v>0</v>
      </c>
      <c r="AQ339" s="450">
        <f>IF(IFERROR(HLOOKUP($F339,$F38:$FS38,1,FALSE),0)=0,0,1)</f>
        <v>0</v>
      </c>
      <c r="AR339" s="450">
        <f>IF(IFERROR(HLOOKUP($F339,$F39:$FS39,1,FALSE),0)=0,0,1)</f>
        <v>0</v>
      </c>
      <c r="AS339" s="450">
        <f>IF(IFERROR(HLOOKUP($F339,$F40:$FS40,1,FALSE),0)=0,0,1)</f>
        <v>0</v>
      </c>
      <c r="AT339" s="450">
        <f>IF(IFERROR(HLOOKUP($F339,$F41:$FS41,1,FALSE),0)=0,0,1)</f>
        <v>0</v>
      </c>
      <c r="AU339" s="450">
        <f>IF(IFERROR(HLOOKUP($F339,$F42:$FS42,1,FALSE),0)=0,0,1)</f>
        <v>0</v>
      </c>
      <c r="AV339" s="450">
        <f>IF(IFERROR(HLOOKUP($F339,$F43:$FS43,1,FALSE),0)=0,0,1)</f>
        <v>0</v>
      </c>
      <c r="AW339" s="450">
        <f>IF(IFERROR(HLOOKUP($F339,$F44:$FS44,1,FALSE),0)=0,0,1)</f>
        <v>0</v>
      </c>
      <c r="AX339" s="450">
        <f>IF(IFERROR(HLOOKUP($F339,$F45:$FS45,1,FALSE),0)=0,0,1)</f>
        <v>0</v>
      </c>
      <c r="AY339" s="450">
        <f>IF(IFERROR(HLOOKUP($F339,$F46:$FS46,1,FALSE),0)=0,0,1)</f>
        <v>0</v>
      </c>
      <c r="AZ339" s="450">
        <f>IF(IFERROR(HLOOKUP($F339,$F47:$FS47,1,FALSE),0)=0,0,1)</f>
        <v>0</v>
      </c>
      <c r="BA339" s="450">
        <f>IF(IFERROR(HLOOKUP($F339,$F48:$FS48,1,FALSE),0)=0,0,1)</f>
        <v>0</v>
      </c>
      <c r="BB339" s="450">
        <f>IF(IFERROR(HLOOKUP($F339,$F49:$FS49,1,FALSE),0)=0,0,1)</f>
        <v>0</v>
      </c>
      <c r="BC339" s="450">
        <f>IF(IFERROR(HLOOKUP($F339,$F50:$FS50,1,FALSE),0)=0,0,1)</f>
        <v>0</v>
      </c>
      <c r="BD339" s="450">
        <f>IF(IFERROR(HLOOKUP($F339,$F51:$FS51,1,FALSE),0)=0,0,1)</f>
        <v>0</v>
      </c>
      <c r="BE339" s="450">
        <f>IF(IFERROR(HLOOKUP($F339,$F52:$FS52,1,FALSE),0)=0,0,1)</f>
        <v>0</v>
      </c>
      <c r="BF339" s="450">
        <f>IF(IFERROR(HLOOKUP($F339,$F53:$FS53,1,FALSE),0)=0,0,1)</f>
        <v>0</v>
      </c>
      <c r="BG339" s="450">
        <f>IF(IFERROR(HLOOKUP($F339,$F54:$FS54,1,FALSE),0)=0,0,1)</f>
        <v>0</v>
      </c>
      <c r="BH339" s="450">
        <f>IF(IFERROR(HLOOKUP($F339,$F55:$FS55,1,FALSE),0)=0,0,1)</f>
        <v>0</v>
      </c>
      <c r="BI339" s="450">
        <f>IF(IFERROR(HLOOKUP($F339,$F56:$FS56,1,FALSE),0)=0,0,1)</f>
        <v>0</v>
      </c>
      <c r="BJ339" s="450">
        <f>IF(IFERROR(HLOOKUP($F339,$F57:$FS57,1,FALSE),0)=0,0,1)</f>
        <v>0</v>
      </c>
      <c r="BK339" s="450">
        <f>IF(IFERROR(HLOOKUP($F339,$F58:$FS58,1,FALSE),0)=0,0,1)</f>
        <v>0</v>
      </c>
    </row>
    <row r="340" spans="1:63" ht="13">
      <c r="A340" s="609" t="s">
        <v>826</v>
      </c>
      <c r="B340" s="619" t="s">
        <v>742</v>
      </c>
      <c r="C340">
        <f t="shared" si="2"/>
        <v>4</v>
      </c>
      <c r="E340" s="609" t="s">
        <v>826</v>
      </c>
      <c r="F340" s="619" t="s">
        <v>742</v>
      </c>
      <c r="G340" s="450">
        <f>IF(IFERROR(HLOOKUP($F340,$F2:$FS2,1,FALSE),0)=0,0,1)</f>
        <v>0</v>
      </c>
      <c r="H340" s="450">
        <f>IF(IFERROR(HLOOKUP($F340,$F3:$FS3,1,FALSE),0)=0,0,1)</f>
        <v>1</v>
      </c>
      <c r="I340" s="450">
        <f>IF(IFERROR(HLOOKUP($F340,$F4:$FS4,1,FALSE),0)=0,0,1)</f>
        <v>1</v>
      </c>
      <c r="J340" s="450">
        <f>IF(IFERROR(HLOOKUP($F340,$F5:$FS5,1,FALSE),0)=0,0,1)</f>
        <v>0</v>
      </c>
      <c r="K340" s="450">
        <f>IF(IFERROR(HLOOKUP($F340,$F6:$FS6,1,FALSE),0)=0,0,1)</f>
        <v>0</v>
      </c>
      <c r="L340" s="450">
        <f>IF(IFERROR(HLOOKUP($F340,$F7:$FS7,1,FALSE),0)=0,0,1)</f>
        <v>0</v>
      </c>
      <c r="M340" s="450">
        <f>IF(IFERROR(HLOOKUP($F340,$F8:$FS8,1,FALSE),0)=0,0,1)</f>
        <v>0</v>
      </c>
      <c r="N340" s="450">
        <f>IF(IFERROR(HLOOKUP($F340,$F9:$FS9,1,FALSE),0)=0,0,1)</f>
        <v>0</v>
      </c>
      <c r="O340" s="450">
        <f>IF(IFERROR(HLOOKUP($F340,$F10:$FS10,1,FALSE),0)=0,0,1)</f>
        <v>0</v>
      </c>
      <c r="P340" s="450">
        <f>IF(IFERROR(HLOOKUP($F340,$F11:$FS11,1,FALSE),0)=0,0,1)</f>
        <v>0</v>
      </c>
      <c r="Q340" s="450">
        <f>IF(IFERROR(HLOOKUP($F340,$F12:$FS12,1,FALSE),0)=0,0,1)</f>
        <v>0</v>
      </c>
      <c r="R340" s="450">
        <f>IF(IFERROR(HLOOKUP($F340,$F13:$FS13,1,FALSE),0)=0,0,1)</f>
        <v>0</v>
      </c>
      <c r="S340" s="450">
        <f>IF(IFERROR(HLOOKUP($F340,$F14:$FS14,1,FALSE),0)=0,0,1)</f>
        <v>0</v>
      </c>
      <c r="T340" s="450">
        <f>IF(IFERROR(HLOOKUP($F340,$F15:$FS15,1,FALSE),0)=0,0,1)</f>
        <v>0</v>
      </c>
      <c r="U340" s="450">
        <f>IF(IFERROR(HLOOKUP($F340,$F16:$FS16,1,FALSE),0)=0,0,1)</f>
        <v>0</v>
      </c>
      <c r="V340" s="450">
        <f>IF(IFERROR(HLOOKUP($F340,$F17:$FS17,1,FALSE),0)=0,0,1)</f>
        <v>0</v>
      </c>
      <c r="W340" s="450">
        <f>IF(IFERROR(HLOOKUP($F340,$F18:$FS18,1,FALSE),0)=0,0,1)</f>
        <v>0</v>
      </c>
      <c r="X340" s="450">
        <f>IF(IFERROR(HLOOKUP($F340,$F19:$FS19,1,FALSE),0)=0,0,1)</f>
        <v>0</v>
      </c>
      <c r="Y340" s="450">
        <f>IF(IFERROR(HLOOKUP($F340,$F20:$FS20,1,FALSE),0)=0,0,1)</f>
        <v>0</v>
      </c>
      <c r="Z340" s="450">
        <f>IF(IFERROR(HLOOKUP($F340,$F21:$FS21,1,FALSE),0)=0,0,1)</f>
        <v>0</v>
      </c>
      <c r="AA340" s="450">
        <f>IF(IFERROR(HLOOKUP($F340,$F22:$FS22,1,FALSE),0)=0,0,1)</f>
        <v>0</v>
      </c>
      <c r="AB340" s="450">
        <f>IF(IFERROR(HLOOKUP($F340,$F23:$FS23,1,FALSE),0)=0,0,1)</f>
        <v>0</v>
      </c>
      <c r="AC340" s="450">
        <f>IF(IFERROR(HLOOKUP($F340,$F24:$FS24,1,FALSE),0)=0,0,1)</f>
        <v>0</v>
      </c>
      <c r="AD340" s="450">
        <f>IF(IFERROR(HLOOKUP($F340,$F25:$FS25,1,FALSE),0)=0,0,1)</f>
        <v>0</v>
      </c>
      <c r="AE340" s="450">
        <f>IF(IFERROR(HLOOKUP($F340,$F26:$FS26,1,FALSE),0)=0,0,1)</f>
        <v>0</v>
      </c>
      <c r="AF340" s="450">
        <f>IF(IFERROR(HLOOKUP($F340,$F27:$FS27,1,FALSE),0)=0,0,1)</f>
        <v>0</v>
      </c>
      <c r="AG340" s="450">
        <f>IF(IFERROR(HLOOKUP($F340,$F28:$FS28,1,FALSE),0)=0,0,1)</f>
        <v>0</v>
      </c>
      <c r="AH340" s="450">
        <f>IF(IFERROR(HLOOKUP($F340,$F29:$FS29,1,FALSE),0)=0,0,1)</f>
        <v>0</v>
      </c>
      <c r="AI340" s="450">
        <f>IF(IFERROR(HLOOKUP($F340,$F30:$FS30,1,FALSE),0)=0,0,1)</f>
        <v>0</v>
      </c>
      <c r="AJ340" s="450">
        <f>IF(IFERROR(HLOOKUP($F340,$F31:$FS31,1,FALSE),0)=0,0,1)</f>
        <v>0</v>
      </c>
      <c r="AK340" s="450">
        <f>IF(IFERROR(HLOOKUP($F340,$F32:$FS32,1,FALSE),0)=0,0,1)</f>
        <v>0</v>
      </c>
      <c r="AL340" s="450">
        <f>IF(IFERROR(HLOOKUP($F340,$F33:$FS33,1,FALSE),0)=0,0,1)</f>
        <v>0</v>
      </c>
      <c r="AM340" s="450">
        <f>IF(IFERROR(HLOOKUP($F340,$F34:$FS34,1,FALSE),0)=0,0,1)</f>
        <v>0</v>
      </c>
      <c r="AN340" s="450">
        <f>IF(IFERROR(HLOOKUP($F340,$F35:$FS35,1,FALSE),0)=0,0,1)</f>
        <v>0</v>
      </c>
      <c r="AO340" s="450">
        <f>IF(IFERROR(HLOOKUP($F340,$F36:$FS36,1,FALSE),0)=0,0,1)</f>
        <v>0</v>
      </c>
      <c r="AP340" s="450">
        <f>IF(IFERROR(HLOOKUP($F340,$F37:$FS37,1,FALSE),0)=0,0,1)</f>
        <v>1</v>
      </c>
      <c r="AQ340" s="450">
        <f>IF(IFERROR(HLOOKUP($F340,$F38:$FS38,1,FALSE),0)=0,0,1)</f>
        <v>0</v>
      </c>
      <c r="AR340" s="450">
        <f>IF(IFERROR(HLOOKUP($F340,$F39:$FS39,1,FALSE),0)=0,0,1)</f>
        <v>1</v>
      </c>
      <c r="AS340" s="450">
        <f>IF(IFERROR(HLOOKUP($F340,$F40:$FS40,1,FALSE),0)=0,0,1)</f>
        <v>0</v>
      </c>
      <c r="AT340" s="450">
        <f>IF(IFERROR(HLOOKUP($F340,$F41:$FS41,1,FALSE),0)=0,0,1)</f>
        <v>0</v>
      </c>
      <c r="AU340" s="450">
        <f>IF(IFERROR(HLOOKUP($F340,$F42:$FS42,1,FALSE),0)=0,0,1)</f>
        <v>0</v>
      </c>
      <c r="AV340" s="450">
        <f>IF(IFERROR(HLOOKUP($F340,$F43:$FS43,1,FALSE),0)=0,0,1)</f>
        <v>0</v>
      </c>
      <c r="AW340" s="450">
        <f>IF(IFERROR(HLOOKUP($F340,$F44:$FS44,1,FALSE),0)=0,0,1)</f>
        <v>0</v>
      </c>
      <c r="AX340" s="450">
        <f>IF(IFERROR(HLOOKUP($F340,$F45:$FS45,1,FALSE),0)=0,0,1)</f>
        <v>0</v>
      </c>
      <c r="AY340" s="450">
        <f>IF(IFERROR(HLOOKUP($F340,$F46:$FS46,1,FALSE),0)=0,0,1)</f>
        <v>0</v>
      </c>
      <c r="AZ340" s="450">
        <f>IF(IFERROR(HLOOKUP($F340,$F47:$FS47,1,FALSE),0)=0,0,1)</f>
        <v>0</v>
      </c>
      <c r="BA340" s="450">
        <f>IF(IFERROR(HLOOKUP($F340,$F48:$FS48,1,FALSE),0)=0,0,1)</f>
        <v>0</v>
      </c>
      <c r="BB340" s="450">
        <f>IF(IFERROR(HLOOKUP($F340,$F49:$FS49,1,FALSE),0)=0,0,1)</f>
        <v>0</v>
      </c>
      <c r="BC340" s="450">
        <f>IF(IFERROR(HLOOKUP($F340,$F50:$FS50,1,FALSE),0)=0,0,1)</f>
        <v>0</v>
      </c>
      <c r="BD340" s="450">
        <f>IF(IFERROR(HLOOKUP($F340,$F51:$FS51,1,FALSE),0)=0,0,1)</f>
        <v>0</v>
      </c>
      <c r="BE340" s="450">
        <f>IF(IFERROR(HLOOKUP($F340,$F52:$FS52,1,FALSE),0)=0,0,1)</f>
        <v>0</v>
      </c>
      <c r="BF340" s="450">
        <f>IF(IFERROR(HLOOKUP($F340,$F53:$FS53,1,FALSE),0)=0,0,1)</f>
        <v>0</v>
      </c>
      <c r="BG340" s="450">
        <f>IF(IFERROR(HLOOKUP($F340,$F54:$FS54,1,FALSE),0)=0,0,1)</f>
        <v>0</v>
      </c>
      <c r="BH340" s="450">
        <f>IF(IFERROR(HLOOKUP($F340,$F55:$FS55,1,FALSE),0)=0,0,1)</f>
        <v>0</v>
      </c>
      <c r="BI340" s="450">
        <f>IF(IFERROR(HLOOKUP($F340,$F56:$FS56,1,FALSE),0)=0,0,1)</f>
        <v>0</v>
      </c>
      <c r="BJ340" s="450">
        <f>IF(IFERROR(HLOOKUP($F340,$F57:$FS57,1,FALSE),0)=0,0,1)</f>
        <v>0</v>
      </c>
      <c r="BK340" s="450">
        <f>IF(IFERROR(HLOOKUP($F340,$F58:$FS58,1,FALSE),0)=0,0,1)</f>
        <v>0</v>
      </c>
    </row>
    <row r="341" spans="1:63" ht="13">
      <c r="A341" s="609" t="s">
        <v>826</v>
      </c>
      <c r="B341" s="619" t="s">
        <v>743</v>
      </c>
      <c r="C341">
        <f t="shared" si="2"/>
        <v>6</v>
      </c>
      <c r="E341" s="609" t="s">
        <v>826</v>
      </c>
      <c r="F341" s="619" t="s">
        <v>743</v>
      </c>
      <c r="G341" s="450">
        <f>IF(IFERROR(HLOOKUP($F341,$F2:$FS2,1,FALSE),0)=0,0,1)</f>
        <v>0</v>
      </c>
      <c r="H341" s="450">
        <f>IF(IFERROR(HLOOKUP($F341,$F3:$FS3,1,FALSE),0)=0,0,1)</f>
        <v>1</v>
      </c>
      <c r="I341" s="450">
        <f>IF(IFERROR(HLOOKUP($F341,$F4:$FS4,1,FALSE),0)=0,0,1)</f>
        <v>1</v>
      </c>
      <c r="J341" s="450">
        <f>IF(IFERROR(HLOOKUP($F341,$F5:$FS5,1,FALSE),0)=0,0,1)</f>
        <v>0</v>
      </c>
      <c r="K341" s="450">
        <f>IF(IFERROR(HLOOKUP($F341,$F6:$FS6,1,FALSE),0)=0,0,1)</f>
        <v>0</v>
      </c>
      <c r="L341" s="450">
        <f>IF(IFERROR(HLOOKUP($F341,$F7:$FS7,1,FALSE),0)=0,0,1)</f>
        <v>0</v>
      </c>
      <c r="M341" s="450">
        <f>IF(IFERROR(HLOOKUP($F341,$F8:$FS8,1,FALSE),0)=0,0,1)</f>
        <v>0</v>
      </c>
      <c r="N341" s="450">
        <f>IF(IFERROR(HLOOKUP($F341,$F9:$FS9,1,FALSE),0)=0,0,1)</f>
        <v>0</v>
      </c>
      <c r="O341" s="450">
        <f>IF(IFERROR(HLOOKUP($F341,$F10:$FS10,1,FALSE),0)=0,0,1)</f>
        <v>0</v>
      </c>
      <c r="P341" s="450">
        <f>IF(IFERROR(HLOOKUP($F341,$F11:$FS11,1,FALSE),0)=0,0,1)</f>
        <v>0</v>
      </c>
      <c r="Q341" s="450">
        <f>IF(IFERROR(HLOOKUP($F341,$F12:$FS12,1,FALSE),0)=0,0,1)</f>
        <v>0</v>
      </c>
      <c r="R341" s="450">
        <f>IF(IFERROR(HLOOKUP($F341,$F13:$FS13,1,FALSE),0)=0,0,1)</f>
        <v>0</v>
      </c>
      <c r="S341" s="450">
        <f>IF(IFERROR(HLOOKUP($F341,$F14:$FS14,1,FALSE),0)=0,0,1)</f>
        <v>0</v>
      </c>
      <c r="T341" s="450">
        <f>IF(IFERROR(HLOOKUP($F341,$F15:$FS15,1,FALSE),0)=0,0,1)</f>
        <v>0</v>
      </c>
      <c r="U341" s="450">
        <f>IF(IFERROR(HLOOKUP($F341,$F16:$FS16,1,FALSE),0)=0,0,1)</f>
        <v>0</v>
      </c>
      <c r="V341" s="450">
        <f>IF(IFERROR(HLOOKUP($F341,$F17:$FS17,1,FALSE),0)=0,0,1)</f>
        <v>0</v>
      </c>
      <c r="W341" s="450">
        <f>IF(IFERROR(HLOOKUP($F341,$F18:$FS18,1,FALSE),0)=0,0,1)</f>
        <v>0</v>
      </c>
      <c r="X341" s="450">
        <f>IF(IFERROR(HLOOKUP($F341,$F19:$FS19,1,FALSE),0)=0,0,1)</f>
        <v>0</v>
      </c>
      <c r="Y341" s="450">
        <f>IF(IFERROR(HLOOKUP($F341,$F20:$FS20,1,FALSE),0)=0,0,1)</f>
        <v>0</v>
      </c>
      <c r="Z341" s="450">
        <f>IF(IFERROR(HLOOKUP($F341,$F21:$FS21,1,FALSE),0)=0,0,1)</f>
        <v>0</v>
      </c>
      <c r="AA341" s="450">
        <f>IF(IFERROR(HLOOKUP($F341,$F22:$FS22,1,FALSE),0)=0,0,1)</f>
        <v>0</v>
      </c>
      <c r="AB341" s="450">
        <f>IF(IFERROR(HLOOKUP($F341,$F23:$FS23,1,FALSE),0)=0,0,1)</f>
        <v>0</v>
      </c>
      <c r="AC341" s="450">
        <f>IF(IFERROR(HLOOKUP($F341,$F24:$FS24,1,FALSE),0)=0,0,1)</f>
        <v>0</v>
      </c>
      <c r="AD341" s="450">
        <f>IF(IFERROR(HLOOKUP($F341,$F25:$FS25,1,FALSE),0)=0,0,1)</f>
        <v>0</v>
      </c>
      <c r="AE341" s="450">
        <f>IF(IFERROR(HLOOKUP($F341,$F26:$FS26,1,FALSE),0)=0,0,1)</f>
        <v>0</v>
      </c>
      <c r="AF341" s="450">
        <f>IF(IFERROR(HLOOKUP($F341,$F27:$FS27,1,FALSE),0)=0,0,1)</f>
        <v>0</v>
      </c>
      <c r="AG341" s="450">
        <f>IF(IFERROR(HLOOKUP($F341,$F28:$FS28,1,FALSE),0)=0,0,1)</f>
        <v>0</v>
      </c>
      <c r="AH341" s="450">
        <f>IF(IFERROR(HLOOKUP($F341,$F29:$FS29,1,FALSE),0)=0,0,1)</f>
        <v>0</v>
      </c>
      <c r="AI341" s="450">
        <f>IF(IFERROR(HLOOKUP($F341,$F30:$FS30,1,FALSE),0)=0,0,1)</f>
        <v>0</v>
      </c>
      <c r="AJ341" s="450">
        <f>IF(IFERROR(HLOOKUP($F341,$F31:$FS31,1,FALSE),0)=0,0,1)</f>
        <v>1</v>
      </c>
      <c r="AK341" s="450">
        <f>IF(IFERROR(HLOOKUP($F341,$F32:$FS32,1,FALSE),0)=0,0,1)</f>
        <v>0</v>
      </c>
      <c r="AL341" s="450">
        <f>IF(IFERROR(HLOOKUP($F341,$F33:$FS33,1,FALSE),0)=0,0,1)</f>
        <v>0</v>
      </c>
      <c r="AM341" s="450">
        <f>IF(IFERROR(HLOOKUP($F341,$F34:$FS34,1,FALSE),0)=0,0,1)</f>
        <v>0</v>
      </c>
      <c r="AN341" s="450">
        <f>IF(IFERROR(HLOOKUP($F341,$F35:$FS35,1,FALSE),0)=0,0,1)</f>
        <v>0</v>
      </c>
      <c r="AO341" s="450">
        <f>IF(IFERROR(HLOOKUP($F341,$F36:$FS36,1,FALSE),0)=0,0,1)</f>
        <v>0</v>
      </c>
      <c r="AP341" s="450">
        <f>IF(IFERROR(HLOOKUP($F341,$F37:$FS37,1,FALSE),0)=0,0,1)</f>
        <v>1</v>
      </c>
      <c r="AQ341" s="450">
        <f>IF(IFERROR(HLOOKUP($F341,$F38:$FS38,1,FALSE),0)=0,0,1)</f>
        <v>1</v>
      </c>
      <c r="AR341" s="450">
        <f>IF(IFERROR(HLOOKUP($F341,$F39:$FS39,1,FALSE),0)=0,0,1)</f>
        <v>1</v>
      </c>
      <c r="AS341" s="450">
        <f>IF(IFERROR(HLOOKUP($F341,$F40:$FS40,1,FALSE),0)=0,0,1)</f>
        <v>0</v>
      </c>
      <c r="AT341" s="450">
        <f>IF(IFERROR(HLOOKUP($F341,$F41:$FS41,1,FALSE),0)=0,0,1)</f>
        <v>0</v>
      </c>
      <c r="AU341" s="450">
        <f>IF(IFERROR(HLOOKUP($F341,$F42:$FS42,1,FALSE),0)=0,0,1)</f>
        <v>0</v>
      </c>
      <c r="AV341" s="450">
        <f>IF(IFERROR(HLOOKUP($F341,$F43:$FS43,1,FALSE),0)=0,0,1)</f>
        <v>0</v>
      </c>
      <c r="AW341" s="450">
        <f>IF(IFERROR(HLOOKUP($F341,$F44:$FS44,1,FALSE),0)=0,0,1)</f>
        <v>0</v>
      </c>
      <c r="AX341" s="450">
        <f>IF(IFERROR(HLOOKUP($F341,$F45:$FS45,1,FALSE),0)=0,0,1)</f>
        <v>0</v>
      </c>
      <c r="AY341" s="450">
        <f>IF(IFERROR(HLOOKUP($F341,$F46:$FS46,1,FALSE),0)=0,0,1)</f>
        <v>0</v>
      </c>
      <c r="AZ341" s="450">
        <f>IF(IFERROR(HLOOKUP($F341,$F47:$FS47,1,FALSE),0)=0,0,1)</f>
        <v>0</v>
      </c>
      <c r="BA341" s="450">
        <f>IF(IFERROR(HLOOKUP($F341,$F48:$FS48,1,FALSE),0)=0,0,1)</f>
        <v>0</v>
      </c>
      <c r="BB341" s="450">
        <f>IF(IFERROR(HLOOKUP($F341,$F49:$FS49,1,FALSE),0)=0,0,1)</f>
        <v>0</v>
      </c>
      <c r="BC341" s="450">
        <f>IF(IFERROR(HLOOKUP($F341,$F50:$FS50,1,FALSE),0)=0,0,1)</f>
        <v>0</v>
      </c>
      <c r="BD341" s="450">
        <f>IF(IFERROR(HLOOKUP($F341,$F51:$FS51,1,FALSE),0)=0,0,1)</f>
        <v>0</v>
      </c>
      <c r="BE341" s="450">
        <f>IF(IFERROR(HLOOKUP($F341,$F52:$FS52,1,FALSE),0)=0,0,1)</f>
        <v>0</v>
      </c>
      <c r="BF341" s="450">
        <f>IF(IFERROR(HLOOKUP($F341,$F53:$FS53,1,FALSE),0)=0,0,1)</f>
        <v>0</v>
      </c>
      <c r="BG341" s="450">
        <f>IF(IFERROR(HLOOKUP($F341,$F54:$FS54,1,FALSE),0)=0,0,1)</f>
        <v>0</v>
      </c>
      <c r="BH341" s="450">
        <f>IF(IFERROR(HLOOKUP($F341,$F55:$FS55,1,FALSE),0)=0,0,1)</f>
        <v>0</v>
      </c>
      <c r="BI341" s="450">
        <f>IF(IFERROR(HLOOKUP($F341,$F56:$FS56,1,FALSE),0)=0,0,1)</f>
        <v>0</v>
      </c>
      <c r="BJ341" s="450">
        <f>IF(IFERROR(HLOOKUP($F341,$F57:$FS57,1,FALSE),0)=0,0,1)</f>
        <v>0</v>
      </c>
      <c r="BK341" s="450">
        <f>IF(IFERROR(HLOOKUP($F341,$F58:$FS58,1,FALSE),0)=0,0,1)</f>
        <v>0</v>
      </c>
    </row>
    <row r="342" spans="1:63" ht="13">
      <c r="A342" s="609" t="s">
        <v>826</v>
      </c>
      <c r="B342" s="619" t="s">
        <v>744</v>
      </c>
      <c r="C342">
        <f t="shared" si="2"/>
        <v>2</v>
      </c>
      <c r="E342" s="609" t="s">
        <v>826</v>
      </c>
      <c r="F342" s="619" t="s">
        <v>744</v>
      </c>
      <c r="G342" s="450">
        <f>IF(IFERROR(HLOOKUP($F342,$F2:$FS2,1,FALSE),0)=0,0,1)</f>
        <v>0</v>
      </c>
      <c r="H342" s="450">
        <f>IF(IFERROR(HLOOKUP($F342,$F3:$FS3,1,FALSE),0)=0,0,1)</f>
        <v>1</v>
      </c>
      <c r="I342" s="450">
        <f>IF(IFERROR(HLOOKUP($F342,$F4:$FS4,1,FALSE),0)=0,0,1)</f>
        <v>1</v>
      </c>
      <c r="J342" s="450">
        <f>IF(IFERROR(HLOOKUP($F342,$F5:$FS5,1,FALSE),0)=0,0,1)</f>
        <v>0</v>
      </c>
      <c r="K342" s="450">
        <f>IF(IFERROR(HLOOKUP($F342,$F6:$FS6,1,FALSE),0)=0,0,1)</f>
        <v>0</v>
      </c>
      <c r="L342" s="450">
        <f>IF(IFERROR(HLOOKUP($F342,$F7:$FS7,1,FALSE),0)=0,0,1)</f>
        <v>0</v>
      </c>
      <c r="M342" s="450">
        <f>IF(IFERROR(HLOOKUP($F342,$F8:$FS8,1,FALSE),0)=0,0,1)</f>
        <v>0</v>
      </c>
      <c r="N342" s="450">
        <f>IF(IFERROR(HLOOKUP($F342,$F9:$FS9,1,FALSE),0)=0,0,1)</f>
        <v>0</v>
      </c>
      <c r="O342" s="450">
        <f>IF(IFERROR(HLOOKUP($F342,$F10:$FS10,1,FALSE),0)=0,0,1)</f>
        <v>0</v>
      </c>
      <c r="P342" s="450">
        <f>IF(IFERROR(HLOOKUP($F342,$F11:$FS11,1,FALSE),0)=0,0,1)</f>
        <v>0</v>
      </c>
      <c r="Q342" s="450">
        <f>IF(IFERROR(HLOOKUP($F342,$F12:$FS12,1,FALSE),0)=0,0,1)</f>
        <v>0</v>
      </c>
      <c r="R342" s="450">
        <f>IF(IFERROR(HLOOKUP($F342,$F13:$FS13,1,FALSE),0)=0,0,1)</f>
        <v>0</v>
      </c>
      <c r="S342" s="450">
        <f>IF(IFERROR(HLOOKUP($F342,$F14:$FS14,1,FALSE),0)=0,0,1)</f>
        <v>0</v>
      </c>
      <c r="T342" s="450">
        <f>IF(IFERROR(HLOOKUP($F342,$F15:$FS15,1,FALSE),0)=0,0,1)</f>
        <v>0</v>
      </c>
      <c r="U342" s="450">
        <f>IF(IFERROR(HLOOKUP($F342,$F16:$FS16,1,FALSE),0)=0,0,1)</f>
        <v>0</v>
      </c>
      <c r="V342" s="450">
        <f>IF(IFERROR(HLOOKUP($F342,$F17:$FS17,1,FALSE),0)=0,0,1)</f>
        <v>0</v>
      </c>
      <c r="W342" s="450">
        <f>IF(IFERROR(HLOOKUP($F342,$F18:$FS18,1,FALSE),0)=0,0,1)</f>
        <v>0</v>
      </c>
      <c r="X342" s="450">
        <f>IF(IFERROR(HLOOKUP($F342,$F19:$FS19,1,FALSE),0)=0,0,1)</f>
        <v>0</v>
      </c>
      <c r="Y342" s="450">
        <f>IF(IFERROR(HLOOKUP($F342,$F20:$FS20,1,FALSE),0)=0,0,1)</f>
        <v>0</v>
      </c>
      <c r="Z342" s="450">
        <f>IF(IFERROR(HLOOKUP($F342,$F21:$FS21,1,FALSE),0)=0,0,1)</f>
        <v>0</v>
      </c>
      <c r="AA342" s="450">
        <f>IF(IFERROR(HLOOKUP($F342,$F22:$FS22,1,FALSE),0)=0,0,1)</f>
        <v>0</v>
      </c>
      <c r="AB342" s="450">
        <f>IF(IFERROR(HLOOKUP($F342,$F23:$FS23,1,FALSE),0)=0,0,1)</f>
        <v>0</v>
      </c>
      <c r="AC342" s="450">
        <f>IF(IFERROR(HLOOKUP($F342,$F24:$FS24,1,FALSE),0)=0,0,1)</f>
        <v>0</v>
      </c>
      <c r="AD342" s="450">
        <f>IF(IFERROR(HLOOKUP($F342,$F25:$FS25,1,FALSE),0)=0,0,1)</f>
        <v>0</v>
      </c>
      <c r="AE342" s="450">
        <f>IF(IFERROR(HLOOKUP($F342,$F26:$FS26,1,FALSE),0)=0,0,1)</f>
        <v>0</v>
      </c>
      <c r="AF342" s="450">
        <f>IF(IFERROR(HLOOKUP($F342,$F27:$FS27,1,FALSE),0)=0,0,1)</f>
        <v>0</v>
      </c>
      <c r="AG342" s="450">
        <f>IF(IFERROR(HLOOKUP($F342,$F28:$FS28,1,FALSE),0)=0,0,1)</f>
        <v>0</v>
      </c>
      <c r="AH342" s="450">
        <f>IF(IFERROR(HLOOKUP($F342,$F29:$FS29,1,FALSE),0)=0,0,1)</f>
        <v>0</v>
      </c>
      <c r="AI342" s="450">
        <f>IF(IFERROR(HLOOKUP($F342,$F30:$FS30,1,FALSE),0)=0,0,1)</f>
        <v>0</v>
      </c>
      <c r="AJ342" s="450">
        <f>IF(IFERROR(HLOOKUP($F342,$F31:$FS31,1,FALSE),0)=0,0,1)</f>
        <v>0</v>
      </c>
      <c r="AK342" s="450">
        <f>IF(IFERROR(HLOOKUP($F342,$F32:$FS32,1,FALSE),0)=0,0,1)</f>
        <v>0</v>
      </c>
      <c r="AL342" s="450">
        <f>IF(IFERROR(HLOOKUP($F342,$F33:$FS33,1,FALSE),0)=0,0,1)</f>
        <v>0</v>
      </c>
      <c r="AM342" s="450">
        <f>IF(IFERROR(HLOOKUP($F342,$F34:$FS34,1,FALSE),0)=0,0,1)</f>
        <v>0</v>
      </c>
      <c r="AN342" s="450">
        <f>IF(IFERROR(HLOOKUP($F342,$F35:$FS35,1,FALSE),0)=0,0,1)</f>
        <v>0</v>
      </c>
      <c r="AO342" s="450">
        <f>IF(IFERROR(HLOOKUP($F342,$F36:$FS36,1,FALSE),0)=0,0,1)</f>
        <v>0</v>
      </c>
      <c r="AP342" s="450">
        <f>IF(IFERROR(HLOOKUP($F342,$F37:$FS37,1,FALSE),0)=0,0,1)</f>
        <v>0</v>
      </c>
      <c r="AQ342" s="450">
        <f>IF(IFERROR(HLOOKUP($F342,$F38:$FS38,1,FALSE),0)=0,0,1)</f>
        <v>0</v>
      </c>
      <c r="AR342" s="450">
        <f>IF(IFERROR(HLOOKUP($F342,$F39:$FS39,1,FALSE),0)=0,0,1)</f>
        <v>0</v>
      </c>
      <c r="AS342" s="450">
        <f>IF(IFERROR(HLOOKUP($F342,$F40:$FS40,1,FALSE),0)=0,0,1)</f>
        <v>0</v>
      </c>
      <c r="AT342" s="450">
        <f>IF(IFERROR(HLOOKUP($F342,$F41:$FS41,1,FALSE),0)=0,0,1)</f>
        <v>0</v>
      </c>
      <c r="AU342" s="450">
        <f>IF(IFERROR(HLOOKUP($F342,$F42:$FS42,1,FALSE),0)=0,0,1)</f>
        <v>0</v>
      </c>
      <c r="AV342" s="450">
        <f>IF(IFERROR(HLOOKUP($F342,$F43:$FS43,1,FALSE),0)=0,0,1)</f>
        <v>0</v>
      </c>
      <c r="AW342" s="450">
        <f>IF(IFERROR(HLOOKUP($F342,$F44:$FS44,1,FALSE),0)=0,0,1)</f>
        <v>0</v>
      </c>
      <c r="AX342" s="450">
        <f>IF(IFERROR(HLOOKUP($F342,$F45:$FS45,1,FALSE),0)=0,0,1)</f>
        <v>0</v>
      </c>
      <c r="AY342" s="450">
        <f>IF(IFERROR(HLOOKUP($F342,$F46:$FS46,1,FALSE),0)=0,0,1)</f>
        <v>0</v>
      </c>
      <c r="AZ342" s="450">
        <f>IF(IFERROR(HLOOKUP($F342,$F47:$FS47,1,FALSE),0)=0,0,1)</f>
        <v>0</v>
      </c>
      <c r="BA342" s="450">
        <f>IF(IFERROR(HLOOKUP($F342,$F48:$FS48,1,FALSE),0)=0,0,1)</f>
        <v>0</v>
      </c>
      <c r="BB342" s="450">
        <f>IF(IFERROR(HLOOKUP($F342,$F49:$FS49,1,FALSE),0)=0,0,1)</f>
        <v>0</v>
      </c>
      <c r="BC342" s="450">
        <f>IF(IFERROR(HLOOKUP($F342,$F50:$FS50,1,FALSE),0)=0,0,1)</f>
        <v>0</v>
      </c>
      <c r="BD342" s="450">
        <f>IF(IFERROR(HLOOKUP($F342,$F51:$FS51,1,FALSE),0)=0,0,1)</f>
        <v>0</v>
      </c>
      <c r="BE342" s="450">
        <f>IF(IFERROR(HLOOKUP($F342,$F52:$FS52,1,FALSE),0)=0,0,1)</f>
        <v>0</v>
      </c>
      <c r="BF342" s="450">
        <f>IF(IFERROR(HLOOKUP($F342,$F53:$FS53,1,FALSE),0)=0,0,1)</f>
        <v>0</v>
      </c>
      <c r="BG342" s="450">
        <f>IF(IFERROR(HLOOKUP($F342,$F54:$FS54,1,FALSE),0)=0,0,1)</f>
        <v>0</v>
      </c>
      <c r="BH342" s="450">
        <f>IF(IFERROR(HLOOKUP($F342,$F55:$FS55,1,FALSE),0)=0,0,1)</f>
        <v>0</v>
      </c>
      <c r="BI342" s="450">
        <f>IF(IFERROR(HLOOKUP($F342,$F56:$FS56,1,FALSE),0)=0,0,1)</f>
        <v>0</v>
      </c>
      <c r="BJ342" s="450">
        <f>IF(IFERROR(HLOOKUP($F342,$F57:$FS57,1,FALSE),0)=0,0,1)</f>
        <v>0</v>
      </c>
      <c r="BK342" s="450">
        <f>IF(IFERROR(HLOOKUP($F342,$F58:$FS58,1,FALSE),0)=0,0,1)</f>
        <v>0</v>
      </c>
    </row>
    <row r="343" spans="1:63" ht="13">
      <c r="A343" s="609" t="s">
        <v>826</v>
      </c>
      <c r="B343" s="619" t="s">
        <v>745</v>
      </c>
      <c r="C343">
        <f t="shared" si="2"/>
        <v>3</v>
      </c>
      <c r="E343" s="609" t="s">
        <v>826</v>
      </c>
      <c r="F343" s="619" t="s">
        <v>745</v>
      </c>
      <c r="G343" s="450">
        <f>IF(IFERROR(HLOOKUP($F343,$F2:$FS2,1,FALSE),0)=0,0,1)</f>
        <v>0</v>
      </c>
      <c r="H343" s="450">
        <f>IF(IFERROR(HLOOKUP($F343,$F3:$FS3,1,FALSE),0)=0,0,1)</f>
        <v>1</v>
      </c>
      <c r="I343" s="450">
        <f>IF(IFERROR(HLOOKUP($F343,$F4:$FS4,1,FALSE),0)=0,0,1)</f>
        <v>1</v>
      </c>
      <c r="J343" s="450">
        <f>IF(IFERROR(HLOOKUP($F343,$F5:$FS5,1,FALSE),0)=0,0,1)</f>
        <v>0</v>
      </c>
      <c r="K343" s="450">
        <f>IF(IFERROR(HLOOKUP($F343,$F6:$FS6,1,FALSE),0)=0,0,1)</f>
        <v>0</v>
      </c>
      <c r="L343" s="450">
        <f>IF(IFERROR(HLOOKUP($F343,$F7:$FS7,1,FALSE),0)=0,0,1)</f>
        <v>0</v>
      </c>
      <c r="M343" s="450">
        <f>IF(IFERROR(HLOOKUP($F343,$F8:$FS8,1,FALSE),0)=0,0,1)</f>
        <v>0</v>
      </c>
      <c r="N343" s="450">
        <f>IF(IFERROR(HLOOKUP($F343,$F9:$FS9,1,FALSE),0)=0,0,1)</f>
        <v>0</v>
      </c>
      <c r="O343" s="450">
        <f>IF(IFERROR(HLOOKUP($F343,$F10:$FS10,1,FALSE),0)=0,0,1)</f>
        <v>0</v>
      </c>
      <c r="P343" s="450">
        <f>IF(IFERROR(HLOOKUP($F343,$F11:$FS11,1,FALSE),0)=0,0,1)</f>
        <v>0</v>
      </c>
      <c r="Q343" s="450">
        <f>IF(IFERROR(HLOOKUP($F343,$F12:$FS12,1,FALSE),0)=0,0,1)</f>
        <v>0</v>
      </c>
      <c r="R343" s="450">
        <f>IF(IFERROR(HLOOKUP($F343,$F13:$FS13,1,FALSE),0)=0,0,1)</f>
        <v>0</v>
      </c>
      <c r="S343" s="450">
        <f>IF(IFERROR(HLOOKUP($F343,$F14:$FS14,1,FALSE),0)=0,0,1)</f>
        <v>0</v>
      </c>
      <c r="T343" s="450">
        <f>IF(IFERROR(HLOOKUP($F343,$F15:$FS15,1,FALSE),0)=0,0,1)</f>
        <v>0</v>
      </c>
      <c r="U343" s="450">
        <f>IF(IFERROR(HLOOKUP($F343,$F16:$FS16,1,FALSE),0)=0,0,1)</f>
        <v>0</v>
      </c>
      <c r="V343" s="450">
        <f>IF(IFERROR(HLOOKUP($F343,$F17:$FS17,1,FALSE),0)=0,0,1)</f>
        <v>0</v>
      </c>
      <c r="W343" s="450">
        <f>IF(IFERROR(HLOOKUP($F343,$F18:$FS18,1,FALSE),0)=0,0,1)</f>
        <v>0</v>
      </c>
      <c r="X343" s="450">
        <f>IF(IFERROR(HLOOKUP($F343,$F19:$FS19,1,FALSE),0)=0,0,1)</f>
        <v>0</v>
      </c>
      <c r="Y343" s="450">
        <f>IF(IFERROR(HLOOKUP($F343,$F20:$FS20,1,FALSE),0)=0,0,1)</f>
        <v>0</v>
      </c>
      <c r="Z343" s="450">
        <f>IF(IFERROR(HLOOKUP($F343,$F21:$FS21,1,FALSE),0)=0,0,1)</f>
        <v>0</v>
      </c>
      <c r="AA343" s="450">
        <f>IF(IFERROR(HLOOKUP($F343,$F22:$FS22,1,FALSE),0)=0,0,1)</f>
        <v>0</v>
      </c>
      <c r="AB343" s="450">
        <f>IF(IFERROR(HLOOKUP($F343,$F23:$FS23,1,FALSE),0)=0,0,1)</f>
        <v>0</v>
      </c>
      <c r="AC343" s="450">
        <f>IF(IFERROR(HLOOKUP($F343,$F24:$FS24,1,FALSE),0)=0,0,1)</f>
        <v>0</v>
      </c>
      <c r="AD343" s="450">
        <f>IF(IFERROR(HLOOKUP($F343,$F25:$FS25,1,FALSE),0)=0,0,1)</f>
        <v>0</v>
      </c>
      <c r="AE343" s="450">
        <f>IF(IFERROR(HLOOKUP($F343,$F26:$FS26,1,FALSE),0)=0,0,1)</f>
        <v>0</v>
      </c>
      <c r="AF343" s="450">
        <f>IF(IFERROR(HLOOKUP($F343,$F27:$FS27,1,FALSE),0)=0,0,1)</f>
        <v>0</v>
      </c>
      <c r="AG343" s="450">
        <f>IF(IFERROR(HLOOKUP($F343,$F28:$FS28,1,FALSE),0)=0,0,1)</f>
        <v>0</v>
      </c>
      <c r="AH343" s="450">
        <f>IF(IFERROR(HLOOKUP($F343,$F29:$FS29,1,FALSE),0)=0,0,1)</f>
        <v>0</v>
      </c>
      <c r="AI343" s="450">
        <f>IF(IFERROR(HLOOKUP($F343,$F30:$FS30,1,FALSE),0)=0,0,1)</f>
        <v>0</v>
      </c>
      <c r="AJ343" s="450">
        <f>IF(IFERROR(HLOOKUP($F343,$F31:$FS31,1,FALSE),0)=0,0,1)</f>
        <v>0</v>
      </c>
      <c r="AK343" s="450">
        <f>IF(IFERROR(HLOOKUP($F343,$F32:$FS32,1,FALSE),0)=0,0,1)</f>
        <v>0</v>
      </c>
      <c r="AL343" s="450">
        <f>IF(IFERROR(HLOOKUP($F343,$F33:$FS33,1,FALSE),0)=0,0,1)</f>
        <v>0</v>
      </c>
      <c r="AM343" s="450">
        <f>IF(IFERROR(HLOOKUP($F343,$F34:$FS34,1,FALSE),0)=0,0,1)</f>
        <v>0</v>
      </c>
      <c r="AN343" s="450">
        <f>IF(IFERROR(HLOOKUP($F343,$F35:$FS35,1,FALSE),0)=0,0,1)</f>
        <v>0</v>
      </c>
      <c r="AO343" s="450">
        <f>IF(IFERROR(HLOOKUP($F343,$F36:$FS36,1,FALSE),0)=0,0,1)</f>
        <v>0</v>
      </c>
      <c r="AP343" s="450">
        <f>IF(IFERROR(HLOOKUP($F343,$F37:$FS37,1,FALSE),0)=0,0,1)</f>
        <v>0</v>
      </c>
      <c r="AQ343" s="450">
        <f>IF(IFERROR(HLOOKUP($F343,$F38:$FS38,1,FALSE),0)=0,0,1)</f>
        <v>0</v>
      </c>
      <c r="AR343" s="450">
        <f>IF(IFERROR(HLOOKUP($F343,$F39:$FS39,1,FALSE),0)=0,0,1)</f>
        <v>0</v>
      </c>
      <c r="AS343" s="450">
        <f>IF(IFERROR(HLOOKUP($F343,$F40:$FS40,1,FALSE),0)=0,0,1)</f>
        <v>0</v>
      </c>
      <c r="AT343" s="450">
        <f>IF(IFERROR(HLOOKUP($F343,$F41:$FS41,1,FALSE),0)=0,0,1)</f>
        <v>1</v>
      </c>
      <c r="AU343" s="450">
        <f>IF(IFERROR(HLOOKUP($F343,$F42:$FS42,1,FALSE),0)=0,0,1)</f>
        <v>0</v>
      </c>
      <c r="AV343" s="450">
        <f>IF(IFERROR(HLOOKUP($F343,$F43:$FS43,1,FALSE),0)=0,0,1)</f>
        <v>0</v>
      </c>
      <c r="AW343" s="450">
        <f>IF(IFERROR(HLOOKUP($F343,$F44:$FS44,1,FALSE),0)=0,0,1)</f>
        <v>0</v>
      </c>
      <c r="AX343" s="450">
        <f>IF(IFERROR(HLOOKUP($F343,$F45:$FS45,1,FALSE),0)=0,0,1)</f>
        <v>0</v>
      </c>
      <c r="AY343" s="450">
        <f>IF(IFERROR(HLOOKUP($F343,$F46:$FS46,1,FALSE),0)=0,0,1)</f>
        <v>0</v>
      </c>
      <c r="AZ343" s="450">
        <f>IF(IFERROR(HLOOKUP($F343,$F47:$FS47,1,FALSE),0)=0,0,1)</f>
        <v>0</v>
      </c>
      <c r="BA343" s="450">
        <f>IF(IFERROR(HLOOKUP($F343,$F48:$FS48,1,FALSE),0)=0,0,1)</f>
        <v>0</v>
      </c>
      <c r="BB343" s="450">
        <f>IF(IFERROR(HLOOKUP($F343,$F49:$FS49,1,FALSE),0)=0,0,1)</f>
        <v>0</v>
      </c>
      <c r="BC343" s="450">
        <f>IF(IFERROR(HLOOKUP($F343,$F50:$FS50,1,FALSE),0)=0,0,1)</f>
        <v>0</v>
      </c>
      <c r="BD343" s="450">
        <f>IF(IFERROR(HLOOKUP($F343,$F51:$FS51,1,FALSE),0)=0,0,1)</f>
        <v>0</v>
      </c>
      <c r="BE343" s="450">
        <f>IF(IFERROR(HLOOKUP($F343,$F52:$FS52,1,FALSE),0)=0,0,1)</f>
        <v>0</v>
      </c>
      <c r="BF343" s="450">
        <f>IF(IFERROR(HLOOKUP($F343,$F53:$FS53,1,FALSE),0)=0,0,1)</f>
        <v>0</v>
      </c>
      <c r="BG343" s="450">
        <f>IF(IFERROR(HLOOKUP($F343,$F54:$FS54,1,FALSE),0)=0,0,1)</f>
        <v>0</v>
      </c>
      <c r="BH343" s="450">
        <f>IF(IFERROR(HLOOKUP($F343,$F55:$FS55,1,FALSE),0)=0,0,1)</f>
        <v>0</v>
      </c>
      <c r="BI343" s="450">
        <f>IF(IFERROR(HLOOKUP($F343,$F56:$FS56,1,FALSE),0)=0,0,1)</f>
        <v>0</v>
      </c>
      <c r="BJ343" s="450">
        <f>IF(IFERROR(HLOOKUP($F343,$F57:$FS57,1,FALSE),0)=0,0,1)</f>
        <v>0</v>
      </c>
      <c r="BK343" s="450">
        <f>IF(IFERROR(HLOOKUP($F343,$F58:$FS58,1,FALSE),0)=0,0,1)</f>
        <v>0</v>
      </c>
    </row>
    <row r="344" spans="1:63" ht="13">
      <c r="A344" s="609" t="s">
        <v>826</v>
      </c>
      <c r="B344" s="619" t="s">
        <v>746</v>
      </c>
      <c r="C344">
        <f t="shared" si="2"/>
        <v>6</v>
      </c>
      <c r="E344" s="609" t="s">
        <v>826</v>
      </c>
      <c r="F344" s="619" t="s">
        <v>746</v>
      </c>
      <c r="G344" s="450">
        <f>IF(IFERROR(HLOOKUP($F344,$F2:$FS2,1,FALSE),0)=0,0,1)</f>
        <v>0</v>
      </c>
      <c r="H344" s="450">
        <f>IF(IFERROR(HLOOKUP($F344,$F3:$FS3,1,FALSE),0)=0,0,1)</f>
        <v>1</v>
      </c>
      <c r="I344" s="450">
        <f>IF(IFERROR(HLOOKUP($F344,$F4:$FS4,1,FALSE),0)=0,0,1)</f>
        <v>1</v>
      </c>
      <c r="J344" s="450">
        <f>IF(IFERROR(HLOOKUP($F344,$F5:$FS5,1,FALSE),0)=0,0,1)</f>
        <v>0</v>
      </c>
      <c r="K344" s="450">
        <f>IF(IFERROR(HLOOKUP($F344,$F6:$FS6,1,FALSE),0)=0,0,1)</f>
        <v>0</v>
      </c>
      <c r="L344" s="450">
        <f>IF(IFERROR(HLOOKUP($F344,$F7:$FS7,1,FALSE),0)=0,0,1)</f>
        <v>0</v>
      </c>
      <c r="M344" s="450">
        <f>IF(IFERROR(HLOOKUP($F344,$F8:$FS8,1,FALSE),0)=0,0,1)</f>
        <v>0</v>
      </c>
      <c r="N344" s="450">
        <f>IF(IFERROR(HLOOKUP($F344,$F9:$FS9,1,FALSE),0)=0,0,1)</f>
        <v>0</v>
      </c>
      <c r="O344" s="450">
        <f>IF(IFERROR(HLOOKUP($F344,$F10:$FS10,1,FALSE),0)=0,0,1)</f>
        <v>0</v>
      </c>
      <c r="P344" s="450">
        <f>IF(IFERROR(HLOOKUP($F344,$F11:$FS11,1,FALSE),0)=0,0,1)</f>
        <v>1</v>
      </c>
      <c r="Q344" s="450">
        <f>IF(IFERROR(HLOOKUP($F344,$F12:$FS12,1,FALSE),0)=0,0,1)</f>
        <v>1</v>
      </c>
      <c r="R344" s="450">
        <f>IF(IFERROR(HLOOKUP($F344,$F13:$FS13,1,FALSE),0)=0,0,1)</f>
        <v>1</v>
      </c>
      <c r="S344" s="450">
        <f>IF(IFERROR(HLOOKUP($F344,$F14:$FS14,1,FALSE),0)=0,0,1)</f>
        <v>0</v>
      </c>
      <c r="T344" s="450">
        <f>IF(IFERROR(HLOOKUP($F344,$F15:$FS15,1,FALSE),0)=0,0,1)</f>
        <v>0</v>
      </c>
      <c r="U344" s="450">
        <f>IF(IFERROR(HLOOKUP($F344,$F16:$FS16,1,FALSE),0)=0,0,1)</f>
        <v>0</v>
      </c>
      <c r="V344" s="450">
        <f>IF(IFERROR(HLOOKUP($F344,$F17:$FS17,1,FALSE),0)=0,0,1)</f>
        <v>0</v>
      </c>
      <c r="W344" s="450">
        <f>IF(IFERROR(HLOOKUP($F344,$F18:$FS18,1,FALSE),0)=0,0,1)</f>
        <v>0</v>
      </c>
      <c r="X344" s="450">
        <f>IF(IFERROR(HLOOKUP($F344,$F19:$FS19,1,FALSE),0)=0,0,1)</f>
        <v>0</v>
      </c>
      <c r="Y344" s="450">
        <f>IF(IFERROR(HLOOKUP($F344,$F20:$FS20,1,FALSE),0)=0,0,1)</f>
        <v>0</v>
      </c>
      <c r="Z344" s="450">
        <f>IF(IFERROR(HLOOKUP($F344,$F21:$FS21,1,FALSE),0)=0,0,1)</f>
        <v>0</v>
      </c>
      <c r="AA344" s="450">
        <f>IF(IFERROR(HLOOKUP($F344,$F22:$FS22,1,FALSE),0)=0,0,1)</f>
        <v>0</v>
      </c>
      <c r="AB344" s="450">
        <f>IF(IFERROR(HLOOKUP($F344,$F23:$FS23,1,FALSE),0)=0,0,1)</f>
        <v>0</v>
      </c>
      <c r="AC344" s="450">
        <f>IF(IFERROR(HLOOKUP($F344,$F24:$FS24,1,FALSE),0)=0,0,1)</f>
        <v>0</v>
      </c>
      <c r="AD344" s="450">
        <f>IF(IFERROR(HLOOKUP($F344,$F25:$FS25,1,FALSE),0)=0,0,1)</f>
        <v>1</v>
      </c>
      <c r="AE344" s="450">
        <f>IF(IFERROR(HLOOKUP($F344,$F26:$FS26,1,FALSE),0)=0,0,1)</f>
        <v>0</v>
      </c>
      <c r="AF344" s="450">
        <f>IF(IFERROR(HLOOKUP($F344,$F27:$FS27,1,FALSE),0)=0,0,1)</f>
        <v>0</v>
      </c>
      <c r="AG344" s="450">
        <f>IF(IFERROR(HLOOKUP($F344,$F28:$FS28,1,FALSE),0)=0,0,1)</f>
        <v>0</v>
      </c>
      <c r="AH344" s="450">
        <f>IF(IFERROR(HLOOKUP($F344,$F29:$FS29,1,FALSE),0)=0,0,1)</f>
        <v>0</v>
      </c>
      <c r="AI344" s="450">
        <f>IF(IFERROR(HLOOKUP($F344,$F30:$FS30,1,FALSE),0)=0,0,1)</f>
        <v>0</v>
      </c>
      <c r="AJ344" s="450">
        <f>IF(IFERROR(HLOOKUP($F344,$F31:$FS31,1,FALSE),0)=0,0,1)</f>
        <v>0</v>
      </c>
      <c r="AK344" s="450">
        <f>IF(IFERROR(HLOOKUP($F344,$F32:$FS32,1,FALSE),0)=0,0,1)</f>
        <v>0</v>
      </c>
      <c r="AL344" s="450">
        <f>IF(IFERROR(HLOOKUP($F344,$F33:$FS33,1,FALSE),0)=0,0,1)</f>
        <v>0</v>
      </c>
      <c r="AM344" s="450">
        <f>IF(IFERROR(HLOOKUP($F344,$F34:$FS34,1,FALSE),0)=0,0,1)</f>
        <v>0</v>
      </c>
      <c r="AN344" s="450">
        <f>IF(IFERROR(HLOOKUP($F344,$F35:$FS35,1,FALSE),0)=0,0,1)</f>
        <v>0</v>
      </c>
      <c r="AO344" s="450">
        <f>IF(IFERROR(HLOOKUP($F344,$F36:$FS36,1,FALSE),0)=0,0,1)</f>
        <v>0</v>
      </c>
      <c r="AP344" s="450">
        <f>IF(IFERROR(HLOOKUP($F344,$F37:$FS37,1,FALSE),0)=0,0,1)</f>
        <v>0</v>
      </c>
      <c r="AQ344" s="450">
        <f>IF(IFERROR(HLOOKUP($F344,$F38:$FS38,1,FALSE),0)=0,0,1)</f>
        <v>0</v>
      </c>
      <c r="AR344" s="450">
        <f>IF(IFERROR(HLOOKUP($F344,$F39:$FS39,1,FALSE),0)=0,0,1)</f>
        <v>0</v>
      </c>
      <c r="AS344" s="450">
        <f>IF(IFERROR(HLOOKUP($F344,$F40:$FS40,1,FALSE),0)=0,0,1)</f>
        <v>0</v>
      </c>
      <c r="AT344" s="450">
        <f>IF(IFERROR(HLOOKUP($F344,$F41:$FS41,1,FALSE),0)=0,0,1)</f>
        <v>0</v>
      </c>
      <c r="AU344" s="450">
        <f>IF(IFERROR(HLOOKUP($F344,$F42:$FS42,1,FALSE),0)=0,0,1)</f>
        <v>0</v>
      </c>
      <c r="AV344" s="450">
        <f>IF(IFERROR(HLOOKUP($F344,$F43:$FS43,1,FALSE),0)=0,0,1)</f>
        <v>0</v>
      </c>
      <c r="AW344" s="450">
        <f>IF(IFERROR(HLOOKUP($F344,$F44:$FS44,1,FALSE),0)=0,0,1)</f>
        <v>0</v>
      </c>
      <c r="AX344" s="450">
        <f>IF(IFERROR(HLOOKUP($F344,$F45:$FS45,1,FALSE),0)=0,0,1)</f>
        <v>0</v>
      </c>
      <c r="AY344" s="450">
        <f>IF(IFERROR(HLOOKUP($F344,$F46:$FS46,1,FALSE),0)=0,0,1)</f>
        <v>0</v>
      </c>
      <c r="AZ344" s="450">
        <f>IF(IFERROR(HLOOKUP($F344,$F47:$FS47,1,FALSE),0)=0,0,1)</f>
        <v>0</v>
      </c>
      <c r="BA344" s="450">
        <f>IF(IFERROR(HLOOKUP($F344,$F48:$FS48,1,FALSE),0)=0,0,1)</f>
        <v>0</v>
      </c>
      <c r="BB344" s="450">
        <f>IF(IFERROR(HLOOKUP($F344,$F49:$FS49,1,FALSE),0)=0,0,1)</f>
        <v>0</v>
      </c>
      <c r="BC344" s="450">
        <f>IF(IFERROR(HLOOKUP($F344,$F50:$FS50,1,FALSE),0)=0,0,1)</f>
        <v>0</v>
      </c>
      <c r="BD344" s="450">
        <f>IF(IFERROR(HLOOKUP($F344,$F51:$FS51,1,FALSE),0)=0,0,1)</f>
        <v>0</v>
      </c>
      <c r="BE344" s="450">
        <f>IF(IFERROR(HLOOKUP($F344,$F52:$FS52,1,FALSE),0)=0,0,1)</f>
        <v>0</v>
      </c>
      <c r="BF344" s="450">
        <f>IF(IFERROR(HLOOKUP($F344,$F53:$FS53,1,FALSE),0)=0,0,1)</f>
        <v>0</v>
      </c>
      <c r="BG344" s="450">
        <f>IF(IFERROR(HLOOKUP($F344,$F54:$FS54,1,FALSE),0)=0,0,1)</f>
        <v>0</v>
      </c>
      <c r="BH344" s="450">
        <f>IF(IFERROR(HLOOKUP($F344,$F55:$FS55,1,FALSE),0)=0,0,1)</f>
        <v>0</v>
      </c>
      <c r="BI344" s="450">
        <f>IF(IFERROR(HLOOKUP($F344,$F56:$FS56,1,FALSE),0)=0,0,1)</f>
        <v>0</v>
      </c>
      <c r="BJ344" s="450">
        <f>IF(IFERROR(HLOOKUP($F344,$F57:$FS57,1,FALSE),0)=0,0,1)</f>
        <v>0</v>
      </c>
      <c r="BK344" s="450">
        <f>IF(IFERROR(HLOOKUP($F344,$F58:$FS58,1,FALSE),0)=0,0,1)</f>
        <v>0</v>
      </c>
    </row>
    <row r="345" spans="1:63" ht="13">
      <c r="A345" s="609" t="s">
        <v>826</v>
      </c>
      <c r="B345" s="619" t="s">
        <v>747</v>
      </c>
      <c r="C345">
        <f t="shared" si="2"/>
        <v>2</v>
      </c>
      <c r="E345" s="609" t="s">
        <v>826</v>
      </c>
      <c r="F345" s="619" t="s">
        <v>747</v>
      </c>
      <c r="G345" s="450">
        <f>IF(IFERROR(HLOOKUP($F345,$F2:$FS2,1,FALSE),0)=0,0,1)</f>
        <v>0</v>
      </c>
      <c r="H345" s="450">
        <f>IF(IFERROR(HLOOKUP($F345,$F3:$FS3,1,FALSE),0)=0,0,1)</f>
        <v>1</v>
      </c>
      <c r="I345" s="450">
        <f>IF(IFERROR(HLOOKUP($F345,$F4:$FS4,1,FALSE),0)=0,0,1)</f>
        <v>1</v>
      </c>
      <c r="J345" s="450">
        <f>IF(IFERROR(HLOOKUP($F345,$F5:$FS5,1,FALSE),0)=0,0,1)</f>
        <v>0</v>
      </c>
      <c r="K345" s="450">
        <f>IF(IFERROR(HLOOKUP($F345,$F6:$FS6,1,FALSE),0)=0,0,1)</f>
        <v>0</v>
      </c>
      <c r="L345" s="450">
        <f>IF(IFERROR(HLOOKUP($F345,$F7:$FS7,1,FALSE),0)=0,0,1)</f>
        <v>0</v>
      </c>
      <c r="M345" s="450">
        <f>IF(IFERROR(HLOOKUP($F345,$F8:$FS8,1,FALSE),0)=0,0,1)</f>
        <v>0</v>
      </c>
      <c r="N345" s="450">
        <f>IF(IFERROR(HLOOKUP($F345,$F9:$FS9,1,FALSE),0)=0,0,1)</f>
        <v>0</v>
      </c>
      <c r="O345" s="450">
        <f>IF(IFERROR(HLOOKUP($F345,$F10:$FS10,1,FALSE),0)=0,0,1)</f>
        <v>0</v>
      </c>
      <c r="P345" s="450">
        <f>IF(IFERROR(HLOOKUP($F345,$F11:$FS11,1,FALSE),0)=0,0,1)</f>
        <v>0</v>
      </c>
      <c r="Q345" s="450">
        <f>IF(IFERROR(HLOOKUP($F345,$F12:$FS12,1,FALSE),0)=0,0,1)</f>
        <v>0</v>
      </c>
      <c r="R345" s="450">
        <f>IF(IFERROR(HLOOKUP($F345,$F13:$FS13,1,FALSE),0)=0,0,1)</f>
        <v>0</v>
      </c>
      <c r="S345" s="450">
        <f>IF(IFERROR(HLOOKUP($F345,$F14:$FS14,1,FALSE),0)=0,0,1)</f>
        <v>0</v>
      </c>
      <c r="T345" s="450">
        <f>IF(IFERROR(HLOOKUP($F345,$F15:$FS15,1,FALSE),0)=0,0,1)</f>
        <v>0</v>
      </c>
      <c r="U345" s="450">
        <f>IF(IFERROR(HLOOKUP($F345,$F16:$FS16,1,FALSE),0)=0,0,1)</f>
        <v>0</v>
      </c>
      <c r="V345" s="450">
        <f>IF(IFERROR(HLOOKUP($F345,$F17:$FS17,1,FALSE),0)=0,0,1)</f>
        <v>0</v>
      </c>
      <c r="W345" s="450">
        <f>IF(IFERROR(HLOOKUP($F345,$F18:$FS18,1,FALSE),0)=0,0,1)</f>
        <v>0</v>
      </c>
      <c r="X345" s="450">
        <f>IF(IFERROR(HLOOKUP($F345,$F19:$FS19,1,FALSE),0)=0,0,1)</f>
        <v>0</v>
      </c>
      <c r="Y345" s="450">
        <f>IF(IFERROR(HLOOKUP($F345,$F20:$FS20,1,FALSE),0)=0,0,1)</f>
        <v>0</v>
      </c>
      <c r="Z345" s="450">
        <f>IF(IFERROR(HLOOKUP($F345,$F21:$FS21,1,FALSE),0)=0,0,1)</f>
        <v>0</v>
      </c>
      <c r="AA345" s="450">
        <f>IF(IFERROR(HLOOKUP($F345,$F22:$FS22,1,FALSE),0)=0,0,1)</f>
        <v>0</v>
      </c>
      <c r="AB345" s="450">
        <f>IF(IFERROR(HLOOKUP($F345,$F23:$FS23,1,FALSE),0)=0,0,1)</f>
        <v>0</v>
      </c>
      <c r="AC345" s="450">
        <f>IF(IFERROR(HLOOKUP($F345,$F24:$FS24,1,FALSE),0)=0,0,1)</f>
        <v>0</v>
      </c>
      <c r="AD345" s="450">
        <f>IF(IFERROR(HLOOKUP($F345,$F25:$FS25,1,FALSE),0)=0,0,1)</f>
        <v>0</v>
      </c>
      <c r="AE345" s="450">
        <f>IF(IFERROR(HLOOKUP($F345,$F26:$FS26,1,FALSE),0)=0,0,1)</f>
        <v>0</v>
      </c>
      <c r="AF345" s="450">
        <f>IF(IFERROR(HLOOKUP($F345,$F27:$FS27,1,FALSE),0)=0,0,1)</f>
        <v>0</v>
      </c>
      <c r="AG345" s="450">
        <f>IF(IFERROR(HLOOKUP($F345,$F28:$FS28,1,FALSE),0)=0,0,1)</f>
        <v>0</v>
      </c>
      <c r="AH345" s="450">
        <f>IF(IFERROR(HLOOKUP($F345,$F29:$FS29,1,FALSE),0)=0,0,1)</f>
        <v>0</v>
      </c>
      <c r="AI345" s="450">
        <f>IF(IFERROR(HLOOKUP($F345,$F30:$FS30,1,FALSE),0)=0,0,1)</f>
        <v>0</v>
      </c>
      <c r="AJ345" s="450">
        <f>IF(IFERROR(HLOOKUP($F345,$F31:$FS31,1,FALSE),0)=0,0,1)</f>
        <v>0</v>
      </c>
      <c r="AK345" s="450">
        <f>IF(IFERROR(HLOOKUP($F345,$F32:$FS32,1,FALSE),0)=0,0,1)</f>
        <v>0</v>
      </c>
      <c r="AL345" s="450">
        <f>IF(IFERROR(HLOOKUP($F345,$F33:$FS33,1,FALSE),0)=0,0,1)</f>
        <v>0</v>
      </c>
      <c r="AM345" s="450">
        <f>IF(IFERROR(HLOOKUP($F345,$F34:$FS34,1,FALSE),0)=0,0,1)</f>
        <v>0</v>
      </c>
      <c r="AN345" s="450">
        <f>IF(IFERROR(HLOOKUP($F345,$F35:$FS35,1,FALSE),0)=0,0,1)</f>
        <v>0</v>
      </c>
      <c r="AO345" s="450">
        <f>IF(IFERROR(HLOOKUP($F345,$F36:$FS36,1,FALSE),0)=0,0,1)</f>
        <v>0</v>
      </c>
      <c r="AP345" s="450">
        <f>IF(IFERROR(HLOOKUP($F345,$F37:$FS37,1,FALSE),0)=0,0,1)</f>
        <v>0</v>
      </c>
      <c r="AQ345" s="450">
        <f>IF(IFERROR(HLOOKUP($F345,$F38:$FS38,1,FALSE),0)=0,0,1)</f>
        <v>0</v>
      </c>
      <c r="AR345" s="450">
        <f>IF(IFERROR(HLOOKUP($F345,$F39:$FS39,1,FALSE),0)=0,0,1)</f>
        <v>0</v>
      </c>
      <c r="AS345" s="450">
        <f>IF(IFERROR(HLOOKUP($F345,$F40:$FS40,1,FALSE),0)=0,0,1)</f>
        <v>0</v>
      </c>
      <c r="AT345" s="450">
        <f>IF(IFERROR(HLOOKUP($F345,$F41:$FS41,1,FALSE),0)=0,0,1)</f>
        <v>0</v>
      </c>
      <c r="AU345" s="450">
        <f>IF(IFERROR(HLOOKUP($F345,$F42:$FS42,1,FALSE),0)=0,0,1)</f>
        <v>0</v>
      </c>
      <c r="AV345" s="450">
        <f>IF(IFERROR(HLOOKUP($F345,$F43:$FS43,1,FALSE),0)=0,0,1)</f>
        <v>0</v>
      </c>
      <c r="AW345" s="450">
        <f>IF(IFERROR(HLOOKUP($F345,$F44:$FS44,1,FALSE),0)=0,0,1)</f>
        <v>0</v>
      </c>
      <c r="AX345" s="450">
        <f>IF(IFERROR(HLOOKUP($F345,$F45:$FS45,1,FALSE),0)=0,0,1)</f>
        <v>0</v>
      </c>
      <c r="AY345" s="450">
        <f>IF(IFERROR(HLOOKUP($F345,$F46:$FS46,1,FALSE),0)=0,0,1)</f>
        <v>0</v>
      </c>
      <c r="AZ345" s="450">
        <f>IF(IFERROR(HLOOKUP($F345,$F47:$FS47,1,FALSE),0)=0,0,1)</f>
        <v>0</v>
      </c>
      <c r="BA345" s="450">
        <f>IF(IFERROR(HLOOKUP($F345,$F48:$FS48,1,FALSE),0)=0,0,1)</f>
        <v>0</v>
      </c>
      <c r="BB345" s="450">
        <f>IF(IFERROR(HLOOKUP($F345,$F49:$FS49,1,FALSE),0)=0,0,1)</f>
        <v>0</v>
      </c>
      <c r="BC345" s="450">
        <f>IF(IFERROR(HLOOKUP($F345,$F50:$FS50,1,FALSE),0)=0,0,1)</f>
        <v>0</v>
      </c>
      <c r="BD345" s="450">
        <f>IF(IFERROR(HLOOKUP($F345,$F51:$FS51,1,FALSE),0)=0,0,1)</f>
        <v>0</v>
      </c>
      <c r="BE345" s="450">
        <f>IF(IFERROR(HLOOKUP($F345,$F52:$FS52,1,FALSE),0)=0,0,1)</f>
        <v>0</v>
      </c>
      <c r="BF345" s="450">
        <f>IF(IFERROR(HLOOKUP($F345,$F53:$FS53,1,FALSE),0)=0,0,1)</f>
        <v>0</v>
      </c>
      <c r="BG345" s="450">
        <f>IF(IFERROR(HLOOKUP($F345,$F54:$FS54,1,FALSE),0)=0,0,1)</f>
        <v>0</v>
      </c>
      <c r="BH345" s="450">
        <f>IF(IFERROR(HLOOKUP($F345,$F55:$FS55,1,FALSE),0)=0,0,1)</f>
        <v>0</v>
      </c>
      <c r="BI345" s="450">
        <f>IF(IFERROR(HLOOKUP($F345,$F56:$FS56,1,FALSE),0)=0,0,1)</f>
        <v>0</v>
      </c>
      <c r="BJ345" s="450">
        <f>IF(IFERROR(HLOOKUP($F345,$F57:$FS57,1,FALSE),0)=0,0,1)</f>
        <v>0</v>
      </c>
      <c r="BK345" s="450">
        <f>IF(IFERROR(HLOOKUP($F345,$F58:$FS58,1,FALSE),0)=0,0,1)</f>
        <v>0</v>
      </c>
    </row>
    <row r="346" spans="1:63" ht="13">
      <c r="A346" s="609" t="s">
        <v>826</v>
      </c>
      <c r="B346" s="619" t="s">
        <v>748</v>
      </c>
      <c r="C346">
        <f t="shared" si="2"/>
        <v>2</v>
      </c>
      <c r="E346" s="609" t="s">
        <v>826</v>
      </c>
      <c r="F346" s="619" t="s">
        <v>748</v>
      </c>
      <c r="G346" s="450">
        <f>IF(IFERROR(HLOOKUP($F346,$F2:$FS2,1,FALSE),0)=0,0,1)</f>
        <v>0</v>
      </c>
      <c r="H346" s="450">
        <f>IF(IFERROR(HLOOKUP($F346,$F3:$FS3,1,FALSE),0)=0,0,1)</f>
        <v>1</v>
      </c>
      <c r="I346" s="450">
        <f>IF(IFERROR(HLOOKUP($F346,$F4:$FS4,1,FALSE),0)=0,0,1)</f>
        <v>1</v>
      </c>
      <c r="J346" s="450">
        <f>IF(IFERROR(HLOOKUP($F346,$F5:$FS5,1,FALSE),0)=0,0,1)</f>
        <v>0</v>
      </c>
      <c r="K346" s="450">
        <f>IF(IFERROR(HLOOKUP($F346,$F6:$FS6,1,FALSE),0)=0,0,1)</f>
        <v>0</v>
      </c>
      <c r="L346" s="450">
        <f>IF(IFERROR(HLOOKUP($F346,$F7:$FS7,1,FALSE),0)=0,0,1)</f>
        <v>0</v>
      </c>
      <c r="M346" s="450">
        <f>IF(IFERROR(HLOOKUP($F346,$F8:$FS8,1,FALSE),0)=0,0,1)</f>
        <v>0</v>
      </c>
      <c r="N346" s="450">
        <f>IF(IFERROR(HLOOKUP($F346,$F9:$FS9,1,FALSE),0)=0,0,1)</f>
        <v>0</v>
      </c>
      <c r="O346" s="450">
        <f>IF(IFERROR(HLOOKUP($F346,$F10:$FS10,1,FALSE),0)=0,0,1)</f>
        <v>0</v>
      </c>
      <c r="P346" s="450">
        <f>IF(IFERROR(HLOOKUP($F346,$F11:$FS11,1,FALSE),0)=0,0,1)</f>
        <v>0</v>
      </c>
      <c r="Q346" s="450">
        <f>IF(IFERROR(HLOOKUP($F346,$F12:$FS12,1,FALSE),0)=0,0,1)</f>
        <v>0</v>
      </c>
      <c r="R346" s="450">
        <f>IF(IFERROR(HLOOKUP($F346,$F13:$FS13,1,FALSE),0)=0,0,1)</f>
        <v>0</v>
      </c>
      <c r="S346" s="450">
        <f>IF(IFERROR(HLOOKUP($F346,$F14:$FS14,1,FALSE),0)=0,0,1)</f>
        <v>0</v>
      </c>
      <c r="T346" s="450">
        <f>IF(IFERROR(HLOOKUP($F346,$F15:$FS15,1,FALSE),0)=0,0,1)</f>
        <v>0</v>
      </c>
      <c r="U346" s="450">
        <f>IF(IFERROR(HLOOKUP($F346,$F16:$FS16,1,FALSE),0)=0,0,1)</f>
        <v>0</v>
      </c>
      <c r="V346" s="450">
        <f>IF(IFERROR(HLOOKUP($F346,$F17:$FS17,1,FALSE),0)=0,0,1)</f>
        <v>0</v>
      </c>
      <c r="W346" s="450">
        <f>IF(IFERROR(HLOOKUP($F346,$F18:$FS18,1,FALSE),0)=0,0,1)</f>
        <v>0</v>
      </c>
      <c r="X346" s="450">
        <f>IF(IFERROR(HLOOKUP($F346,$F19:$FS19,1,FALSE),0)=0,0,1)</f>
        <v>0</v>
      </c>
      <c r="Y346" s="450">
        <f>IF(IFERROR(HLOOKUP($F346,$F20:$FS20,1,FALSE),0)=0,0,1)</f>
        <v>0</v>
      </c>
      <c r="Z346" s="450">
        <f>IF(IFERROR(HLOOKUP($F346,$F21:$FS21,1,FALSE),0)=0,0,1)</f>
        <v>0</v>
      </c>
      <c r="AA346" s="450">
        <f>IF(IFERROR(HLOOKUP($F346,$F22:$FS22,1,FALSE),0)=0,0,1)</f>
        <v>0</v>
      </c>
      <c r="AB346" s="450">
        <f>IF(IFERROR(HLOOKUP($F346,$F23:$FS23,1,FALSE),0)=0,0,1)</f>
        <v>0</v>
      </c>
      <c r="AC346" s="450">
        <f>IF(IFERROR(HLOOKUP($F346,$F24:$FS24,1,FALSE),0)=0,0,1)</f>
        <v>0</v>
      </c>
      <c r="AD346" s="450">
        <f>IF(IFERROR(HLOOKUP($F346,$F25:$FS25,1,FALSE),0)=0,0,1)</f>
        <v>0</v>
      </c>
      <c r="AE346" s="450">
        <f>IF(IFERROR(HLOOKUP($F346,$F26:$FS26,1,FALSE),0)=0,0,1)</f>
        <v>0</v>
      </c>
      <c r="AF346" s="450">
        <f>IF(IFERROR(HLOOKUP($F346,$F27:$FS27,1,FALSE),0)=0,0,1)</f>
        <v>0</v>
      </c>
      <c r="AG346" s="450">
        <f>IF(IFERROR(HLOOKUP($F346,$F28:$FS28,1,FALSE),0)=0,0,1)</f>
        <v>0</v>
      </c>
      <c r="AH346" s="450">
        <f>IF(IFERROR(HLOOKUP($F346,$F29:$FS29,1,FALSE),0)=0,0,1)</f>
        <v>0</v>
      </c>
      <c r="AI346" s="450">
        <f>IF(IFERROR(HLOOKUP($F346,$F30:$FS30,1,FALSE),0)=0,0,1)</f>
        <v>0</v>
      </c>
      <c r="AJ346" s="450">
        <f>IF(IFERROR(HLOOKUP($F346,$F31:$FS31,1,FALSE),0)=0,0,1)</f>
        <v>0</v>
      </c>
      <c r="AK346" s="450">
        <f>IF(IFERROR(HLOOKUP($F346,$F32:$FS32,1,FALSE),0)=0,0,1)</f>
        <v>0</v>
      </c>
      <c r="AL346" s="450">
        <f>IF(IFERROR(HLOOKUP($F346,$F33:$FS33,1,FALSE),0)=0,0,1)</f>
        <v>0</v>
      </c>
      <c r="AM346" s="450">
        <f>IF(IFERROR(HLOOKUP($F346,$F34:$FS34,1,FALSE),0)=0,0,1)</f>
        <v>0</v>
      </c>
      <c r="AN346" s="450">
        <f>IF(IFERROR(HLOOKUP($F346,$F35:$FS35,1,FALSE),0)=0,0,1)</f>
        <v>0</v>
      </c>
      <c r="AO346" s="450">
        <f>IF(IFERROR(HLOOKUP($F346,$F36:$FS36,1,FALSE),0)=0,0,1)</f>
        <v>0</v>
      </c>
      <c r="AP346" s="450">
        <f>IF(IFERROR(HLOOKUP($F346,$F37:$FS37,1,FALSE),0)=0,0,1)</f>
        <v>0</v>
      </c>
      <c r="AQ346" s="450">
        <f>IF(IFERROR(HLOOKUP($F346,$F38:$FS38,1,FALSE),0)=0,0,1)</f>
        <v>0</v>
      </c>
      <c r="AR346" s="450">
        <f>IF(IFERROR(HLOOKUP($F346,$F39:$FS39,1,FALSE),0)=0,0,1)</f>
        <v>0</v>
      </c>
      <c r="AS346" s="450">
        <f>IF(IFERROR(HLOOKUP($F346,$F40:$FS40,1,FALSE),0)=0,0,1)</f>
        <v>0</v>
      </c>
      <c r="AT346" s="450">
        <f>IF(IFERROR(HLOOKUP($F346,$F41:$FS41,1,FALSE),0)=0,0,1)</f>
        <v>0</v>
      </c>
      <c r="AU346" s="450">
        <f>IF(IFERROR(HLOOKUP($F346,$F42:$FS42,1,FALSE),0)=0,0,1)</f>
        <v>0</v>
      </c>
      <c r="AV346" s="450">
        <f>IF(IFERROR(HLOOKUP($F346,$F43:$FS43,1,FALSE),0)=0,0,1)</f>
        <v>0</v>
      </c>
      <c r="AW346" s="450">
        <f>IF(IFERROR(HLOOKUP($F346,$F44:$FS44,1,FALSE),0)=0,0,1)</f>
        <v>0</v>
      </c>
      <c r="AX346" s="450">
        <f>IF(IFERROR(HLOOKUP($F346,$F45:$FS45,1,FALSE),0)=0,0,1)</f>
        <v>0</v>
      </c>
      <c r="AY346" s="450">
        <f>IF(IFERROR(HLOOKUP($F346,$F46:$FS46,1,FALSE),0)=0,0,1)</f>
        <v>0</v>
      </c>
      <c r="AZ346" s="450">
        <f>IF(IFERROR(HLOOKUP($F346,$F47:$FS47,1,FALSE),0)=0,0,1)</f>
        <v>0</v>
      </c>
      <c r="BA346" s="450">
        <f>IF(IFERROR(HLOOKUP($F346,$F48:$FS48,1,FALSE),0)=0,0,1)</f>
        <v>0</v>
      </c>
      <c r="BB346" s="450">
        <f>IF(IFERROR(HLOOKUP($F346,$F49:$FS49,1,FALSE),0)=0,0,1)</f>
        <v>0</v>
      </c>
      <c r="BC346" s="450">
        <f>IF(IFERROR(HLOOKUP($F346,$F50:$FS50,1,FALSE),0)=0,0,1)</f>
        <v>0</v>
      </c>
      <c r="BD346" s="450">
        <f>IF(IFERROR(HLOOKUP($F346,$F51:$FS51,1,FALSE),0)=0,0,1)</f>
        <v>0</v>
      </c>
      <c r="BE346" s="450">
        <f>IF(IFERROR(HLOOKUP($F346,$F52:$FS52,1,FALSE),0)=0,0,1)</f>
        <v>0</v>
      </c>
      <c r="BF346" s="450">
        <f>IF(IFERROR(HLOOKUP($F346,$F53:$FS53,1,FALSE),0)=0,0,1)</f>
        <v>0</v>
      </c>
      <c r="BG346" s="450">
        <f>IF(IFERROR(HLOOKUP($F346,$F54:$FS54,1,FALSE),0)=0,0,1)</f>
        <v>0</v>
      </c>
      <c r="BH346" s="450">
        <f>IF(IFERROR(HLOOKUP($F346,$F55:$FS55,1,FALSE),0)=0,0,1)</f>
        <v>0</v>
      </c>
      <c r="BI346" s="450">
        <f>IF(IFERROR(HLOOKUP($F346,$F56:$FS56,1,FALSE),0)=0,0,1)</f>
        <v>0</v>
      </c>
      <c r="BJ346" s="450">
        <f>IF(IFERROR(HLOOKUP($F346,$F57:$FS57,1,FALSE),0)=0,0,1)</f>
        <v>0</v>
      </c>
      <c r="BK346" s="450">
        <f>IF(IFERROR(HLOOKUP($F346,$F58:$FS58,1,FALSE),0)=0,0,1)</f>
        <v>0</v>
      </c>
    </row>
    <row r="347" spans="1:63" ht="13">
      <c r="A347" s="609" t="s">
        <v>826</v>
      </c>
      <c r="B347" s="619" t="s">
        <v>749</v>
      </c>
      <c r="C347">
        <f t="shared" si="2"/>
        <v>2</v>
      </c>
      <c r="E347" s="609" t="s">
        <v>826</v>
      </c>
      <c r="F347" s="619" t="s">
        <v>749</v>
      </c>
      <c r="G347" s="450">
        <f>IF(IFERROR(HLOOKUP($F347,$F2:$FS2,1,FALSE),0)=0,0,1)</f>
        <v>0</v>
      </c>
      <c r="H347" s="450">
        <f>IF(IFERROR(HLOOKUP($F347,$F3:$FS3,1,FALSE),0)=0,0,1)</f>
        <v>1</v>
      </c>
      <c r="I347" s="450">
        <f>IF(IFERROR(HLOOKUP($F347,$F4:$FS4,1,FALSE),0)=0,0,1)</f>
        <v>1</v>
      </c>
      <c r="J347" s="450">
        <f>IF(IFERROR(HLOOKUP($F347,$F5:$FS5,1,FALSE),0)=0,0,1)</f>
        <v>0</v>
      </c>
      <c r="K347" s="450">
        <f>IF(IFERROR(HLOOKUP($F347,$F6:$FS6,1,FALSE),0)=0,0,1)</f>
        <v>0</v>
      </c>
      <c r="L347" s="450">
        <f>IF(IFERROR(HLOOKUP($F347,$F7:$FS7,1,FALSE),0)=0,0,1)</f>
        <v>0</v>
      </c>
      <c r="M347" s="450">
        <f>IF(IFERROR(HLOOKUP($F347,$F8:$FS8,1,FALSE),0)=0,0,1)</f>
        <v>0</v>
      </c>
      <c r="N347" s="450">
        <f>IF(IFERROR(HLOOKUP($F347,$F9:$FS9,1,FALSE),0)=0,0,1)</f>
        <v>0</v>
      </c>
      <c r="O347" s="450">
        <f>IF(IFERROR(HLOOKUP($F347,$F10:$FS10,1,FALSE),0)=0,0,1)</f>
        <v>0</v>
      </c>
      <c r="P347" s="450">
        <f>IF(IFERROR(HLOOKUP($F347,$F11:$FS11,1,FALSE),0)=0,0,1)</f>
        <v>0</v>
      </c>
      <c r="Q347" s="450">
        <f>IF(IFERROR(HLOOKUP($F347,$F12:$FS12,1,FALSE),0)=0,0,1)</f>
        <v>0</v>
      </c>
      <c r="R347" s="450">
        <f>IF(IFERROR(HLOOKUP($F347,$F13:$FS13,1,FALSE),0)=0,0,1)</f>
        <v>0</v>
      </c>
      <c r="S347" s="450">
        <f>IF(IFERROR(HLOOKUP($F347,$F14:$FS14,1,FALSE),0)=0,0,1)</f>
        <v>0</v>
      </c>
      <c r="T347" s="450">
        <f>IF(IFERROR(HLOOKUP($F347,$F15:$FS15,1,FALSE),0)=0,0,1)</f>
        <v>0</v>
      </c>
      <c r="U347" s="450">
        <f>IF(IFERROR(HLOOKUP($F347,$F16:$FS16,1,FALSE),0)=0,0,1)</f>
        <v>0</v>
      </c>
      <c r="V347" s="450">
        <f>IF(IFERROR(HLOOKUP($F347,$F17:$FS17,1,FALSE),0)=0,0,1)</f>
        <v>0</v>
      </c>
      <c r="W347" s="450">
        <f>IF(IFERROR(HLOOKUP($F347,$F18:$FS18,1,FALSE),0)=0,0,1)</f>
        <v>0</v>
      </c>
      <c r="X347" s="450">
        <f>IF(IFERROR(HLOOKUP($F347,$F19:$FS19,1,FALSE),0)=0,0,1)</f>
        <v>0</v>
      </c>
      <c r="Y347" s="450">
        <f>IF(IFERROR(HLOOKUP($F347,$F20:$FS20,1,FALSE),0)=0,0,1)</f>
        <v>0</v>
      </c>
      <c r="Z347" s="450">
        <f>IF(IFERROR(HLOOKUP($F347,$F21:$FS21,1,FALSE),0)=0,0,1)</f>
        <v>0</v>
      </c>
      <c r="AA347" s="450">
        <f>IF(IFERROR(HLOOKUP($F347,$F22:$FS22,1,FALSE),0)=0,0,1)</f>
        <v>0</v>
      </c>
      <c r="AB347" s="450">
        <f>IF(IFERROR(HLOOKUP($F347,$F23:$FS23,1,FALSE),0)=0,0,1)</f>
        <v>0</v>
      </c>
      <c r="AC347" s="450">
        <f>IF(IFERROR(HLOOKUP($F347,$F24:$FS24,1,FALSE),0)=0,0,1)</f>
        <v>0</v>
      </c>
      <c r="AD347" s="450">
        <f>IF(IFERROR(HLOOKUP($F347,$F25:$FS25,1,FALSE),0)=0,0,1)</f>
        <v>0</v>
      </c>
      <c r="AE347" s="450">
        <f>IF(IFERROR(HLOOKUP($F347,$F26:$FS26,1,FALSE),0)=0,0,1)</f>
        <v>0</v>
      </c>
      <c r="AF347" s="450">
        <f>IF(IFERROR(HLOOKUP($F347,$F27:$FS27,1,FALSE),0)=0,0,1)</f>
        <v>0</v>
      </c>
      <c r="AG347" s="450">
        <f>IF(IFERROR(HLOOKUP($F347,$F28:$FS28,1,FALSE),0)=0,0,1)</f>
        <v>0</v>
      </c>
      <c r="AH347" s="450">
        <f>IF(IFERROR(HLOOKUP($F347,$F29:$FS29,1,FALSE),0)=0,0,1)</f>
        <v>0</v>
      </c>
      <c r="AI347" s="450">
        <f>IF(IFERROR(HLOOKUP($F347,$F30:$FS30,1,FALSE),0)=0,0,1)</f>
        <v>0</v>
      </c>
      <c r="AJ347" s="450">
        <f>IF(IFERROR(HLOOKUP($F347,$F31:$FS31,1,FALSE),0)=0,0,1)</f>
        <v>0</v>
      </c>
      <c r="AK347" s="450">
        <f>IF(IFERROR(HLOOKUP($F347,$F32:$FS32,1,FALSE),0)=0,0,1)</f>
        <v>0</v>
      </c>
      <c r="AL347" s="450">
        <f>IF(IFERROR(HLOOKUP($F347,$F33:$FS33,1,FALSE),0)=0,0,1)</f>
        <v>0</v>
      </c>
      <c r="AM347" s="450">
        <f>IF(IFERROR(HLOOKUP($F347,$F34:$FS34,1,FALSE),0)=0,0,1)</f>
        <v>0</v>
      </c>
      <c r="AN347" s="450">
        <f>IF(IFERROR(HLOOKUP($F347,$F35:$FS35,1,FALSE),0)=0,0,1)</f>
        <v>0</v>
      </c>
      <c r="AO347" s="450">
        <f>IF(IFERROR(HLOOKUP($F347,$F36:$FS36,1,FALSE),0)=0,0,1)</f>
        <v>0</v>
      </c>
      <c r="AP347" s="450">
        <f>IF(IFERROR(HLOOKUP($F347,$F37:$FS37,1,FALSE),0)=0,0,1)</f>
        <v>0</v>
      </c>
      <c r="AQ347" s="450">
        <f>IF(IFERROR(HLOOKUP($F347,$F38:$FS38,1,FALSE),0)=0,0,1)</f>
        <v>0</v>
      </c>
      <c r="AR347" s="450">
        <f>IF(IFERROR(HLOOKUP($F347,$F39:$FS39,1,FALSE),0)=0,0,1)</f>
        <v>0</v>
      </c>
      <c r="AS347" s="450">
        <f>IF(IFERROR(HLOOKUP($F347,$F40:$FS40,1,FALSE),0)=0,0,1)</f>
        <v>0</v>
      </c>
      <c r="AT347" s="450">
        <f>IF(IFERROR(HLOOKUP($F347,$F41:$FS41,1,FALSE),0)=0,0,1)</f>
        <v>0</v>
      </c>
      <c r="AU347" s="450">
        <f>IF(IFERROR(HLOOKUP($F347,$F42:$FS42,1,FALSE),0)=0,0,1)</f>
        <v>0</v>
      </c>
      <c r="AV347" s="450">
        <f>IF(IFERROR(HLOOKUP($F347,$F43:$FS43,1,FALSE),0)=0,0,1)</f>
        <v>0</v>
      </c>
      <c r="AW347" s="450">
        <f>IF(IFERROR(HLOOKUP($F347,$F44:$FS44,1,FALSE),0)=0,0,1)</f>
        <v>0</v>
      </c>
      <c r="AX347" s="450">
        <f>IF(IFERROR(HLOOKUP($F347,$F45:$FS45,1,FALSE),0)=0,0,1)</f>
        <v>0</v>
      </c>
      <c r="AY347" s="450">
        <f>IF(IFERROR(HLOOKUP($F347,$F46:$FS46,1,FALSE),0)=0,0,1)</f>
        <v>0</v>
      </c>
      <c r="AZ347" s="450">
        <f>IF(IFERROR(HLOOKUP($F347,$F47:$FS47,1,FALSE),0)=0,0,1)</f>
        <v>0</v>
      </c>
      <c r="BA347" s="450">
        <f>IF(IFERROR(HLOOKUP($F347,$F48:$FS48,1,FALSE),0)=0,0,1)</f>
        <v>0</v>
      </c>
      <c r="BB347" s="450">
        <f>IF(IFERROR(HLOOKUP($F347,$F49:$FS49,1,FALSE),0)=0,0,1)</f>
        <v>0</v>
      </c>
      <c r="BC347" s="450">
        <f>IF(IFERROR(HLOOKUP($F347,$F50:$FS50,1,FALSE),0)=0,0,1)</f>
        <v>0</v>
      </c>
      <c r="BD347" s="450">
        <f>IF(IFERROR(HLOOKUP($F347,$F51:$FS51,1,FALSE),0)=0,0,1)</f>
        <v>0</v>
      </c>
      <c r="BE347" s="450">
        <f>IF(IFERROR(HLOOKUP($F347,$F52:$FS52,1,FALSE),0)=0,0,1)</f>
        <v>0</v>
      </c>
      <c r="BF347" s="450">
        <f>IF(IFERROR(HLOOKUP($F347,$F53:$FS53,1,FALSE),0)=0,0,1)</f>
        <v>0</v>
      </c>
      <c r="BG347" s="450">
        <f>IF(IFERROR(HLOOKUP($F347,$F54:$FS54,1,FALSE),0)=0,0,1)</f>
        <v>0</v>
      </c>
      <c r="BH347" s="450">
        <f>IF(IFERROR(HLOOKUP($F347,$F55:$FS55,1,FALSE),0)=0,0,1)</f>
        <v>0</v>
      </c>
      <c r="BI347" s="450">
        <f>IF(IFERROR(HLOOKUP($F347,$F56:$FS56,1,FALSE),0)=0,0,1)</f>
        <v>0</v>
      </c>
      <c r="BJ347" s="450">
        <f>IF(IFERROR(HLOOKUP($F347,$F57:$FS57,1,FALSE),0)=0,0,1)</f>
        <v>0</v>
      </c>
      <c r="BK347" s="450">
        <f>IF(IFERROR(HLOOKUP($F347,$F58:$FS58,1,FALSE),0)=0,0,1)</f>
        <v>0</v>
      </c>
    </row>
    <row r="348" spans="1:63" ht="13">
      <c r="A348" s="609" t="s">
        <v>827</v>
      </c>
      <c r="B348" s="619" t="s">
        <v>750</v>
      </c>
      <c r="C348">
        <f t="shared" si="2"/>
        <v>2</v>
      </c>
      <c r="E348" s="609" t="s">
        <v>827</v>
      </c>
      <c r="F348" s="619" t="s">
        <v>750</v>
      </c>
      <c r="G348" s="450">
        <f>IF(IFERROR(HLOOKUP($F348,$F2:$FS2,1,FALSE),0)=0,0,1)</f>
        <v>0</v>
      </c>
      <c r="H348" s="450">
        <f>IF(IFERROR(HLOOKUP($F348,$F3:$FS3,1,FALSE),0)=0,0,1)</f>
        <v>1</v>
      </c>
      <c r="I348" s="450">
        <f>IF(IFERROR(HLOOKUP($F348,$F4:$FS4,1,FALSE),0)=0,0,1)</f>
        <v>1</v>
      </c>
      <c r="J348" s="450">
        <f>IF(IFERROR(HLOOKUP($F348,$F5:$FS5,1,FALSE),0)=0,0,1)</f>
        <v>0</v>
      </c>
      <c r="K348" s="450">
        <f>IF(IFERROR(HLOOKUP($F348,$F6:$FS6,1,FALSE),0)=0,0,1)</f>
        <v>0</v>
      </c>
      <c r="L348" s="450">
        <f>IF(IFERROR(HLOOKUP($F348,$F7:$FS7,1,FALSE),0)=0,0,1)</f>
        <v>0</v>
      </c>
      <c r="M348" s="450">
        <f>IF(IFERROR(HLOOKUP($F348,$F8:$FS8,1,FALSE),0)=0,0,1)</f>
        <v>0</v>
      </c>
      <c r="N348" s="450">
        <f>IF(IFERROR(HLOOKUP($F348,$F9:$FS9,1,FALSE),0)=0,0,1)</f>
        <v>0</v>
      </c>
      <c r="O348" s="450">
        <f>IF(IFERROR(HLOOKUP($F348,$F10:$FS10,1,FALSE),0)=0,0,1)</f>
        <v>0</v>
      </c>
      <c r="P348" s="450">
        <f>IF(IFERROR(HLOOKUP($F348,$F11:$FS11,1,FALSE),0)=0,0,1)</f>
        <v>0</v>
      </c>
      <c r="Q348" s="450">
        <f>IF(IFERROR(HLOOKUP($F348,$F12:$FS12,1,FALSE),0)=0,0,1)</f>
        <v>0</v>
      </c>
      <c r="R348" s="450">
        <f>IF(IFERROR(HLOOKUP($F348,$F13:$FS13,1,FALSE),0)=0,0,1)</f>
        <v>0</v>
      </c>
      <c r="S348" s="450">
        <f>IF(IFERROR(HLOOKUP($F348,$F14:$FS14,1,FALSE),0)=0,0,1)</f>
        <v>0</v>
      </c>
      <c r="T348" s="450">
        <f>IF(IFERROR(HLOOKUP($F348,$F15:$FS15,1,FALSE),0)=0,0,1)</f>
        <v>0</v>
      </c>
      <c r="U348" s="450">
        <f>IF(IFERROR(HLOOKUP($F348,$F16:$FS16,1,FALSE),0)=0,0,1)</f>
        <v>0</v>
      </c>
      <c r="V348" s="450">
        <f>IF(IFERROR(HLOOKUP($F348,$F17:$FS17,1,FALSE),0)=0,0,1)</f>
        <v>0</v>
      </c>
      <c r="W348" s="450">
        <f>IF(IFERROR(HLOOKUP($F348,$F18:$FS18,1,FALSE),0)=0,0,1)</f>
        <v>0</v>
      </c>
      <c r="X348" s="450">
        <f>IF(IFERROR(HLOOKUP($F348,$F19:$FS19,1,FALSE),0)=0,0,1)</f>
        <v>0</v>
      </c>
      <c r="Y348" s="450">
        <f>IF(IFERROR(HLOOKUP($F348,$F20:$FS20,1,FALSE),0)=0,0,1)</f>
        <v>0</v>
      </c>
      <c r="Z348" s="450">
        <f>IF(IFERROR(HLOOKUP($F348,$F21:$FS21,1,FALSE),0)=0,0,1)</f>
        <v>0</v>
      </c>
      <c r="AA348" s="450">
        <f>IF(IFERROR(HLOOKUP($F348,$F22:$FS22,1,FALSE),0)=0,0,1)</f>
        <v>0</v>
      </c>
      <c r="AB348" s="450">
        <f>IF(IFERROR(HLOOKUP($F348,$F23:$FS23,1,FALSE),0)=0,0,1)</f>
        <v>0</v>
      </c>
      <c r="AC348" s="450">
        <f>IF(IFERROR(HLOOKUP($F348,$F24:$FS24,1,FALSE),0)=0,0,1)</f>
        <v>0</v>
      </c>
      <c r="AD348" s="450">
        <f>IF(IFERROR(HLOOKUP($F348,$F25:$FS25,1,FALSE),0)=0,0,1)</f>
        <v>0</v>
      </c>
      <c r="AE348" s="450">
        <f>IF(IFERROR(HLOOKUP($F348,$F26:$FS26,1,FALSE),0)=0,0,1)</f>
        <v>0</v>
      </c>
      <c r="AF348" s="450">
        <f>IF(IFERROR(HLOOKUP($F348,$F27:$FS27,1,FALSE),0)=0,0,1)</f>
        <v>0</v>
      </c>
      <c r="AG348" s="450">
        <f>IF(IFERROR(HLOOKUP($F348,$F28:$FS28,1,FALSE),0)=0,0,1)</f>
        <v>0</v>
      </c>
      <c r="AH348" s="450">
        <f>IF(IFERROR(HLOOKUP($F348,$F29:$FS29,1,FALSE),0)=0,0,1)</f>
        <v>0</v>
      </c>
      <c r="AI348" s="450">
        <f>IF(IFERROR(HLOOKUP($F348,$F30:$FS30,1,FALSE),0)=0,0,1)</f>
        <v>0</v>
      </c>
      <c r="AJ348" s="450">
        <f>IF(IFERROR(HLOOKUP($F348,$F31:$FS31,1,FALSE),0)=0,0,1)</f>
        <v>0</v>
      </c>
      <c r="AK348" s="450">
        <f>IF(IFERROR(HLOOKUP($F348,$F32:$FS32,1,FALSE),0)=0,0,1)</f>
        <v>0</v>
      </c>
      <c r="AL348" s="450">
        <f>IF(IFERROR(HLOOKUP($F348,$F33:$FS33,1,FALSE),0)=0,0,1)</f>
        <v>0</v>
      </c>
      <c r="AM348" s="450">
        <f>IF(IFERROR(HLOOKUP($F348,$F34:$FS34,1,FALSE),0)=0,0,1)</f>
        <v>0</v>
      </c>
      <c r="AN348" s="450">
        <f>IF(IFERROR(HLOOKUP($F348,$F35:$FS35,1,FALSE),0)=0,0,1)</f>
        <v>0</v>
      </c>
      <c r="AO348" s="450">
        <f>IF(IFERROR(HLOOKUP($F348,$F36:$FS36,1,FALSE),0)=0,0,1)</f>
        <v>0</v>
      </c>
      <c r="AP348" s="450">
        <f>IF(IFERROR(HLOOKUP($F348,$F37:$FS37,1,FALSE),0)=0,0,1)</f>
        <v>0</v>
      </c>
      <c r="AQ348" s="450">
        <f>IF(IFERROR(HLOOKUP($F348,$F38:$FS38,1,FALSE),0)=0,0,1)</f>
        <v>0</v>
      </c>
      <c r="AR348" s="450">
        <f>IF(IFERROR(HLOOKUP($F348,$F39:$FS39,1,FALSE),0)=0,0,1)</f>
        <v>0</v>
      </c>
      <c r="AS348" s="450">
        <f>IF(IFERROR(HLOOKUP($F348,$F40:$FS40,1,FALSE),0)=0,0,1)</f>
        <v>0</v>
      </c>
      <c r="AT348" s="450">
        <f>IF(IFERROR(HLOOKUP($F348,$F41:$FS41,1,FALSE),0)=0,0,1)</f>
        <v>0</v>
      </c>
      <c r="AU348" s="450">
        <f>IF(IFERROR(HLOOKUP($F348,$F42:$FS42,1,FALSE),0)=0,0,1)</f>
        <v>0</v>
      </c>
      <c r="AV348" s="450">
        <f>IF(IFERROR(HLOOKUP($F348,$F43:$FS43,1,FALSE),0)=0,0,1)</f>
        <v>0</v>
      </c>
      <c r="AW348" s="450">
        <f>IF(IFERROR(HLOOKUP($F348,$F44:$FS44,1,FALSE),0)=0,0,1)</f>
        <v>0</v>
      </c>
      <c r="AX348" s="450">
        <f>IF(IFERROR(HLOOKUP($F348,$F45:$FS45,1,FALSE),0)=0,0,1)</f>
        <v>0</v>
      </c>
      <c r="AY348" s="450">
        <f>IF(IFERROR(HLOOKUP($F348,$F46:$FS46,1,FALSE),0)=0,0,1)</f>
        <v>0</v>
      </c>
      <c r="AZ348" s="450">
        <f>IF(IFERROR(HLOOKUP($F348,$F47:$FS47,1,FALSE),0)=0,0,1)</f>
        <v>0</v>
      </c>
      <c r="BA348" s="450">
        <f>IF(IFERROR(HLOOKUP($F348,$F48:$FS48,1,FALSE),0)=0,0,1)</f>
        <v>0</v>
      </c>
      <c r="BB348" s="450">
        <f>IF(IFERROR(HLOOKUP($F348,$F49:$FS49,1,FALSE),0)=0,0,1)</f>
        <v>0</v>
      </c>
      <c r="BC348" s="450">
        <f>IF(IFERROR(HLOOKUP($F348,$F50:$FS50,1,FALSE),0)=0,0,1)</f>
        <v>0</v>
      </c>
      <c r="BD348" s="450">
        <f>IF(IFERROR(HLOOKUP($F348,$F51:$FS51,1,FALSE),0)=0,0,1)</f>
        <v>0</v>
      </c>
      <c r="BE348" s="450">
        <f>IF(IFERROR(HLOOKUP($F348,$F52:$FS52,1,FALSE),0)=0,0,1)</f>
        <v>0</v>
      </c>
      <c r="BF348" s="450">
        <f>IF(IFERROR(HLOOKUP($F348,$F53:$FS53,1,FALSE),0)=0,0,1)</f>
        <v>0</v>
      </c>
      <c r="BG348" s="450">
        <f>IF(IFERROR(HLOOKUP($F348,$F54:$FS54,1,FALSE),0)=0,0,1)</f>
        <v>0</v>
      </c>
      <c r="BH348" s="450">
        <f>IF(IFERROR(HLOOKUP($F348,$F55:$FS55,1,FALSE),0)=0,0,1)</f>
        <v>0</v>
      </c>
      <c r="BI348" s="450">
        <f>IF(IFERROR(HLOOKUP($F348,$F56:$FS56,1,FALSE),0)=0,0,1)</f>
        <v>0</v>
      </c>
      <c r="BJ348" s="450">
        <f>IF(IFERROR(HLOOKUP($F348,$F57:$FS57,1,FALSE),0)=0,0,1)</f>
        <v>0</v>
      </c>
      <c r="BK348" s="450">
        <f>IF(IFERROR(HLOOKUP($F348,$F58:$FS58,1,FALSE),0)=0,0,1)</f>
        <v>0</v>
      </c>
    </row>
    <row r="349" spans="1:63" ht="13">
      <c r="A349" s="609" t="s">
        <v>827</v>
      </c>
      <c r="B349" s="619" t="s">
        <v>751</v>
      </c>
      <c r="C349">
        <f t="shared" si="2"/>
        <v>4</v>
      </c>
      <c r="E349" s="609" t="s">
        <v>827</v>
      </c>
      <c r="F349" s="619" t="s">
        <v>751</v>
      </c>
      <c r="G349" s="450">
        <f>IF(IFERROR(HLOOKUP($F349,$F2:$FS2,1,FALSE),0)=0,0,1)</f>
        <v>0</v>
      </c>
      <c r="H349" s="450">
        <f>IF(IFERROR(HLOOKUP($F349,$F3:$FS3,1,FALSE),0)=0,0,1)</f>
        <v>1</v>
      </c>
      <c r="I349" s="450">
        <f>IF(IFERROR(HLOOKUP($F349,$F4:$FS4,1,FALSE),0)=0,0,1)</f>
        <v>1</v>
      </c>
      <c r="J349" s="450">
        <f>IF(IFERROR(HLOOKUP($F349,$F5:$FS5,1,FALSE),0)=0,0,1)</f>
        <v>0</v>
      </c>
      <c r="K349" s="450">
        <f>IF(IFERROR(HLOOKUP($F349,$F6:$FS6,1,FALSE),0)=0,0,1)</f>
        <v>0</v>
      </c>
      <c r="L349" s="450">
        <f>IF(IFERROR(HLOOKUP($F349,$F7:$FS7,1,FALSE),0)=0,0,1)</f>
        <v>0</v>
      </c>
      <c r="M349" s="450">
        <f>IF(IFERROR(HLOOKUP($F349,$F8:$FS8,1,FALSE),0)=0,0,1)</f>
        <v>0</v>
      </c>
      <c r="N349" s="450">
        <f>IF(IFERROR(HLOOKUP($F349,$F9:$FS9,1,FALSE),0)=0,0,1)</f>
        <v>0</v>
      </c>
      <c r="O349" s="450">
        <f>IF(IFERROR(HLOOKUP($F349,$F10:$FS10,1,FALSE),0)=0,0,1)</f>
        <v>0</v>
      </c>
      <c r="P349" s="450">
        <f>IF(IFERROR(HLOOKUP($F349,$F11:$FS11,1,FALSE),0)=0,0,1)</f>
        <v>0</v>
      </c>
      <c r="Q349" s="450">
        <f>IF(IFERROR(HLOOKUP($F349,$F12:$FS12,1,FALSE),0)=0,0,1)</f>
        <v>0</v>
      </c>
      <c r="R349" s="450">
        <f>IF(IFERROR(HLOOKUP($F349,$F13:$FS13,1,FALSE),0)=0,0,1)</f>
        <v>0</v>
      </c>
      <c r="S349" s="450">
        <f>IF(IFERROR(HLOOKUP($F349,$F14:$FS14,1,FALSE),0)=0,0,1)</f>
        <v>0</v>
      </c>
      <c r="T349" s="450">
        <f>IF(IFERROR(HLOOKUP($F349,$F15:$FS15,1,FALSE),0)=0,0,1)</f>
        <v>0</v>
      </c>
      <c r="U349" s="450">
        <f>IF(IFERROR(HLOOKUP($F349,$F16:$FS16,1,FALSE),0)=0,0,1)</f>
        <v>0</v>
      </c>
      <c r="V349" s="450">
        <f>IF(IFERROR(HLOOKUP($F349,$F17:$FS17,1,FALSE),0)=0,0,1)</f>
        <v>0</v>
      </c>
      <c r="W349" s="450">
        <f>IF(IFERROR(HLOOKUP($F349,$F18:$FS18,1,FALSE),0)=0,0,1)</f>
        <v>0</v>
      </c>
      <c r="X349" s="450">
        <f>IF(IFERROR(HLOOKUP($F349,$F19:$FS19,1,FALSE),0)=0,0,1)</f>
        <v>0</v>
      </c>
      <c r="Y349" s="450">
        <f>IF(IFERROR(HLOOKUP($F349,$F20:$FS20,1,FALSE),0)=0,0,1)</f>
        <v>0</v>
      </c>
      <c r="Z349" s="450">
        <f>IF(IFERROR(HLOOKUP($F349,$F21:$FS21,1,FALSE),0)=0,0,1)</f>
        <v>0</v>
      </c>
      <c r="AA349" s="450">
        <f>IF(IFERROR(HLOOKUP($F349,$F22:$FS22,1,FALSE),0)=0,0,1)</f>
        <v>0</v>
      </c>
      <c r="AB349" s="450">
        <f>IF(IFERROR(HLOOKUP($F349,$F23:$FS23,1,FALSE),0)=0,0,1)</f>
        <v>0</v>
      </c>
      <c r="AC349" s="450">
        <f>IF(IFERROR(HLOOKUP($F349,$F24:$FS24,1,FALSE),0)=0,0,1)</f>
        <v>0</v>
      </c>
      <c r="AD349" s="450">
        <f>IF(IFERROR(HLOOKUP($F349,$F25:$FS25,1,FALSE),0)=0,0,1)</f>
        <v>0</v>
      </c>
      <c r="AE349" s="450">
        <f>IF(IFERROR(HLOOKUP($F349,$F26:$FS26,1,FALSE),0)=0,0,1)</f>
        <v>0</v>
      </c>
      <c r="AF349" s="450">
        <f>IF(IFERROR(HLOOKUP($F349,$F27:$FS27,1,FALSE),0)=0,0,1)</f>
        <v>0</v>
      </c>
      <c r="AG349" s="450">
        <f>IF(IFERROR(HLOOKUP($F349,$F28:$FS28,1,FALSE),0)=0,0,1)</f>
        <v>0</v>
      </c>
      <c r="AH349" s="450">
        <f>IF(IFERROR(HLOOKUP($F349,$F29:$FS29,1,FALSE),0)=0,0,1)</f>
        <v>0</v>
      </c>
      <c r="AI349" s="450">
        <f>IF(IFERROR(HLOOKUP($F349,$F30:$FS30,1,FALSE),0)=0,0,1)</f>
        <v>0</v>
      </c>
      <c r="AJ349" s="450">
        <f>IF(IFERROR(HLOOKUP($F349,$F31:$FS31,1,FALSE),0)=0,0,1)</f>
        <v>0</v>
      </c>
      <c r="AK349" s="450">
        <f>IF(IFERROR(HLOOKUP($F349,$F32:$FS32,1,FALSE),0)=0,0,1)</f>
        <v>1</v>
      </c>
      <c r="AL349" s="450">
        <f>IF(IFERROR(HLOOKUP($F349,$F33:$FS33,1,FALSE),0)=0,0,1)</f>
        <v>1</v>
      </c>
      <c r="AM349" s="450">
        <f>IF(IFERROR(HLOOKUP($F349,$F34:$FS34,1,FALSE),0)=0,0,1)</f>
        <v>0</v>
      </c>
      <c r="AN349" s="450">
        <f>IF(IFERROR(HLOOKUP($F349,$F35:$FS35,1,FALSE),0)=0,0,1)</f>
        <v>0</v>
      </c>
      <c r="AO349" s="450">
        <f>IF(IFERROR(HLOOKUP($F349,$F36:$FS36,1,FALSE),0)=0,0,1)</f>
        <v>0</v>
      </c>
      <c r="AP349" s="450">
        <f>IF(IFERROR(HLOOKUP($F349,$F37:$FS37,1,FALSE),0)=0,0,1)</f>
        <v>0</v>
      </c>
      <c r="AQ349" s="450">
        <f>IF(IFERROR(HLOOKUP($F349,$F38:$FS38,1,FALSE),0)=0,0,1)</f>
        <v>0</v>
      </c>
      <c r="AR349" s="450">
        <f>IF(IFERROR(HLOOKUP($F349,$F39:$FS39,1,FALSE),0)=0,0,1)</f>
        <v>0</v>
      </c>
      <c r="AS349" s="450">
        <f>IF(IFERROR(HLOOKUP($F349,$F40:$FS40,1,FALSE),0)=0,0,1)</f>
        <v>0</v>
      </c>
      <c r="AT349" s="450">
        <f>IF(IFERROR(HLOOKUP($F349,$F41:$FS41,1,FALSE),0)=0,0,1)</f>
        <v>0</v>
      </c>
      <c r="AU349" s="450">
        <f>IF(IFERROR(HLOOKUP($F349,$F42:$FS42,1,FALSE),0)=0,0,1)</f>
        <v>0</v>
      </c>
      <c r="AV349" s="450">
        <f>IF(IFERROR(HLOOKUP($F349,$F43:$FS43,1,FALSE),0)=0,0,1)</f>
        <v>0</v>
      </c>
      <c r="AW349" s="450">
        <f>IF(IFERROR(HLOOKUP($F349,$F44:$FS44,1,FALSE),0)=0,0,1)</f>
        <v>0</v>
      </c>
      <c r="AX349" s="450">
        <f>IF(IFERROR(HLOOKUP($F349,$F45:$FS45,1,FALSE),0)=0,0,1)</f>
        <v>0</v>
      </c>
      <c r="AY349" s="450">
        <f>IF(IFERROR(HLOOKUP($F349,$F46:$FS46,1,FALSE),0)=0,0,1)</f>
        <v>0</v>
      </c>
      <c r="AZ349" s="450">
        <f>IF(IFERROR(HLOOKUP($F349,$F47:$FS47,1,FALSE),0)=0,0,1)</f>
        <v>0</v>
      </c>
      <c r="BA349" s="450">
        <f>IF(IFERROR(HLOOKUP($F349,$F48:$FS48,1,FALSE),0)=0,0,1)</f>
        <v>0</v>
      </c>
      <c r="BB349" s="450">
        <f>IF(IFERROR(HLOOKUP($F349,$F49:$FS49,1,FALSE),0)=0,0,1)</f>
        <v>0</v>
      </c>
      <c r="BC349" s="450">
        <f>IF(IFERROR(HLOOKUP($F349,$F50:$FS50,1,FALSE),0)=0,0,1)</f>
        <v>0</v>
      </c>
      <c r="BD349" s="450">
        <f>IF(IFERROR(HLOOKUP($F349,$F51:$FS51,1,FALSE),0)=0,0,1)</f>
        <v>0</v>
      </c>
      <c r="BE349" s="450">
        <f>IF(IFERROR(HLOOKUP($F349,$F52:$FS52,1,FALSE),0)=0,0,1)</f>
        <v>0</v>
      </c>
      <c r="BF349" s="450">
        <f>IF(IFERROR(HLOOKUP($F349,$F53:$FS53,1,FALSE),0)=0,0,1)</f>
        <v>0</v>
      </c>
      <c r="BG349" s="450">
        <f>IF(IFERROR(HLOOKUP($F349,$F54:$FS54,1,FALSE),0)=0,0,1)</f>
        <v>0</v>
      </c>
      <c r="BH349" s="450">
        <f>IF(IFERROR(HLOOKUP($F349,$F55:$FS55,1,FALSE),0)=0,0,1)</f>
        <v>0</v>
      </c>
      <c r="BI349" s="450">
        <f>IF(IFERROR(HLOOKUP($F349,$F56:$FS56,1,FALSE),0)=0,0,1)</f>
        <v>0</v>
      </c>
      <c r="BJ349" s="450">
        <f>IF(IFERROR(HLOOKUP($F349,$F57:$FS57,1,FALSE),0)=0,0,1)</f>
        <v>0</v>
      </c>
      <c r="BK349" s="450">
        <f>IF(IFERROR(HLOOKUP($F349,$F58:$FS58,1,FALSE),0)=0,0,1)</f>
        <v>0</v>
      </c>
    </row>
    <row r="350" spans="1:63" ht="13">
      <c r="A350" s="609" t="s">
        <v>827</v>
      </c>
      <c r="B350" s="619" t="s">
        <v>752</v>
      </c>
      <c r="C350">
        <f t="shared" si="2"/>
        <v>14</v>
      </c>
      <c r="E350" s="609" t="s">
        <v>827</v>
      </c>
      <c r="F350" s="619" t="s">
        <v>752</v>
      </c>
      <c r="G350" s="450">
        <f>IF(IFERROR(HLOOKUP($F350,$F2:$FS2,1,FALSE),0)=0,0,1)</f>
        <v>0</v>
      </c>
      <c r="H350" s="450">
        <f>IF(IFERROR(HLOOKUP($F350,$F3:$FS3,1,FALSE),0)=0,0,1)</f>
        <v>1</v>
      </c>
      <c r="I350" s="450">
        <f>IF(IFERROR(HLOOKUP($F350,$F4:$FS4,1,FALSE),0)=0,0,1)</f>
        <v>1</v>
      </c>
      <c r="J350" s="450">
        <f>IF(IFERROR(HLOOKUP($F350,$F5:$FS5,1,FALSE),0)=0,0,1)</f>
        <v>0</v>
      </c>
      <c r="K350" s="450">
        <f>IF(IFERROR(HLOOKUP($F350,$F6:$FS6,1,FALSE),0)=0,0,1)</f>
        <v>0</v>
      </c>
      <c r="L350" s="450">
        <f>IF(IFERROR(HLOOKUP($F350,$F7:$FS7,1,FALSE),0)=0,0,1)</f>
        <v>0</v>
      </c>
      <c r="M350" s="450">
        <f>IF(IFERROR(HLOOKUP($F350,$F8:$FS8,1,FALSE),0)=0,0,1)</f>
        <v>0</v>
      </c>
      <c r="N350" s="450">
        <f>IF(IFERROR(HLOOKUP($F350,$F9:$FS9,1,FALSE),0)=0,0,1)</f>
        <v>0</v>
      </c>
      <c r="O350" s="450">
        <f>IF(IFERROR(HLOOKUP($F350,$F10:$FS10,1,FALSE),0)=0,0,1)</f>
        <v>0</v>
      </c>
      <c r="P350" s="450">
        <f>IF(IFERROR(HLOOKUP($F350,$F11:$FS11,1,FALSE),0)=0,0,1)</f>
        <v>1</v>
      </c>
      <c r="Q350" s="450">
        <f>IF(IFERROR(HLOOKUP($F350,$F12:$FS12,1,FALSE),0)=0,0,1)</f>
        <v>1</v>
      </c>
      <c r="R350" s="450">
        <f>IF(IFERROR(HLOOKUP($F350,$F13:$FS13,1,FALSE),0)=0,0,1)</f>
        <v>1</v>
      </c>
      <c r="S350" s="450">
        <f>IF(IFERROR(HLOOKUP($F350,$F14:$FS14,1,FALSE),0)=0,0,1)</f>
        <v>1</v>
      </c>
      <c r="T350" s="450">
        <f>IF(IFERROR(HLOOKUP($F350,$F15:$FS15,1,FALSE),0)=0,0,1)</f>
        <v>1</v>
      </c>
      <c r="U350" s="450">
        <f>IF(IFERROR(HLOOKUP($F350,$F16:$FS16,1,FALSE),0)=0,0,1)</f>
        <v>1</v>
      </c>
      <c r="V350" s="450">
        <f>IF(IFERROR(HLOOKUP($F350,$F17:$FS17,1,FALSE),0)=0,0,1)</f>
        <v>1</v>
      </c>
      <c r="W350" s="450">
        <f>IF(IFERROR(HLOOKUP($F350,$F18:$FS18,1,FALSE),0)=0,0,1)</f>
        <v>0</v>
      </c>
      <c r="X350" s="450">
        <f>IF(IFERROR(HLOOKUP($F350,$F19:$FS19,1,FALSE),0)=0,0,1)</f>
        <v>1</v>
      </c>
      <c r="Y350" s="450">
        <f>IF(IFERROR(HLOOKUP($F350,$F20:$FS20,1,FALSE),0)=0,0,1)</f>
        <v>1</v>
      </c>
      <c r="Z350" s="450">
        <f>IF(IFERROR(HLOOKUP($F350,$F21:$FS21,1,FALSE),0)=0,0,1)</f>
        <v>1</v>
      </c>
      <c r="AA350" s="450">
        <f>IF(IFERROR(HLOOKUP($F350,$F22:$FS22,1,FALSE),0)=0,0,1)</f>
        <v>1</v>
      </c>
      <c r="AB350" s="450">
        <f>IF(IFERROR(HLOOKUP($F350,$F23:$FS23,1,FALSE),0)=0,0,1)</f>
        <v>0</v>
      </c>
      <c r="AC350" s="450">
        <f>IF(IFERROR(HLOOKUP($F350,$F24:$FS24,1,FALSE),0)=0,0,1)</f>
        <v>0</v>
      </c>
      <c r="AD350" s="450">
        <f>IF(IFERROR(HLOOKUP($F350,$F25:$FS25,1,FALSE),0)=0,0,1)</f>
        <v>1</v>
      </c>
      <c r="AE350" s="450">
        <f>IF(IFERROR(HLOOKUP($F350,$F26:$FS26,1,FALSE),0)=0,0,1)</f>
        <v>0</v>
      </c>
      <c r="AF350" s="450">
        <f>IF(IFERROR(HLOOKUP($F350,$F27:$FS27,1,FALSE),0)=0,0,1)</f>
        <v>0</v>
      </c>
      <c r="AG350" s="450">
        <f>IF(IFERROR(HLOOKUP($F350,$F28:$FS28,1,FALSE),0)=0,0,1)</f>
        <v>0</v>
      </c>
      <c r="AH350" s="450">
        <f>IF(IFERROR(HLOOKUP($F350,$F29:$FS29,1,FALSE),0)=0,0,1)</f>
        <v>0</v>
      </c>
      <c r="AI350" s="450">
        <f>IF(IFERROR(HLOOKUP($F350,$F30:$FS30,1,FALSE),0)=0,0,1)</f>
        <v>0</v>
      </c>
      <c r="AJ350" s="450">
        <f>IF(IFERROR(HLOOKUP($F350,$F31:$FS31,1,FALSE),0)=0,0,1)</f>
        <v>0</v>
      </c>
      <c r="AK350" s="450">
        <f>IF(IFERROR(HLOOKUP($F350,$F32:$FS32,1,FALSE),0)=0,0,1)</f>
        <v>0</v>
      </c>
      <c r="AL350" s="450">
        <f>IF(IFERROR(HLOOKUP($F350,$F33:$FS33,1,FALSE),0)=0,0,1)</f>
        <v>0</v>
      </c>
      <c r="AM350" s="450">
        <f>IF(IFERROR(HLOOKUP($F350,$F34:$FS34,1,FALSE),0)=0,0,1)</f>
        <v>0</v>
      </c>
      <c r="AN350" s="450">
        <f>IF(IFERROR(HLOOKUP($F350,$F35:$FS35,1,FALSE),0)=0,0,1)</f>
        <v>0</v>
      </c>
      <c r="AO350" s="450">
        <f>IF(IFERROR(HLOOKUP($F350,$F36:$FS36,1,FALSE),0)=0,0,1)</f>
        <v>0</v>
      </c>
      <c r="AP350" s="450">
        <f>IF(IFERROR(HLOOKUP($F350,$F37:$FS37,1,FALSE),0)=0,0,1)</f>
        <v>0</v>
      </c>
      <c r="AQ350" s="450">
        <f>IF(IFERROR(HLOOKUP($F350,$F38:$FS38,1,FALSE),0)=0,0,1)</f>
        <v>0</v>
      </c>
      <c r="AR350" s="450">
        <f>IF(IFERROR(HLOOKUP($F350,$F39:$FS39,1,FALSE),0)=0,0,1)</f>
        <v>0</v>
      </c>
      <c r="AS350" s="450">
        <f>IF(IFERROR(HLOOKUP($F350,$F40:$FS40,1,FALSE),0)=0,0,1)</f>
        <v>0</v>
      </c>
      <c r="AT350" s="450">
        <f>IF(IFERROR(HLOOKUP($F350,$F41:$FS41,1,FALSE),0)=0,0,1)</f>
        <v>0</v>
      </c>
      <c r="AU350" s="450">
        <f>IF(IFERROR(HLOOKUP($F350,$F42:$FS42,1,FALSE),0)=0,0,1)</f>
        <v>0</v>
      </c>
      <c r="AV350" s="450">
        <f>IF(IFERROR(HLOOKUP($F350,$F43:$FS43,1,FALSE),0)=0,0,1)</f>
        <v>0</v>
      </c>
      <c r="AW350" s="450">
        <f>IF(IFERROR(HLOOKUP($F350,$F44:$FS44,1,FALSE),0)=0,0,1)</f>
        <v>0</v>
      </c>
      <c r="AX350" s="450">
        <f>IF(IFERROR(HLOOKUP($F350,$F45:$FS45,1,FALSE),0)=0,0,1)</f>
        <v>0</v>
      </c>
      <c r="AY350" s="450">
        <f>IF(IFERROR(HLOOKUP($F350,$F46:$FS46,1,FALSE),0)=0,0,1)</f>
        <v>0</v>
      </c>
      <c r="AZ350" s="450">
        <f>IF(IFERROR(HLOOKUP($F350,$F47:$FS47,1,FALSE),0)=0,0,1)</f>
        <v>0</v>
      </c>
      <c r="BA350" s="450">
        <f>IF(IFERROR(HLOOKUP($F350,$F48:$FS48,1,FALSE),0)=0,0,1)</f>
        <v>0</v>
      </c>
      <c r="BB350" s="450">
        <f>IF(IFERROR(HLOOKUP($F350,$F49:$FS49,1,FALSE),0)=0,0,1)</f>
        <v>0</v>
      </c>
      <c r="BC350" s="450">
        <f>IF(IFERROR(HLOOKUP($F350,$F50:$FS50,1,FALSE),0)=0,0,1)</f>
        <v>0</v>
      </c>
      <c r="BD350" s="450">
        <f>IF(IFERROR(HLOOKUP($F350,$F51:$FS51,1,FALSE),0)=0,0,1)</f>
        <v>0</v>
      </c>
      <c r="BE350" s="450">
        <f>IF(IFERROR(HLOOKUP($F350,$F52:$FS52,1,FALSE),0)=0,0,1)</f>
        <v>0</v>
      </c>
      <c r="BF350" s="450">
        <f>IF(IFERROR(HLOOKUP($F350,$F53:$FS53,1,FALSE),0)=0,0,1)</f>
        <v>0</v>
      </c>
      <c r="BG350" s="450">
        <f>IF(IFERROR(HLOOKUP($F350,$F54:$FS54,1,FALSE),0)=0,0,1)</f>
        <v>0</v>
      </c>
      <c r="BH350" s="450">
        <f>IF(IFERROR(HLOOKUP($F350,$F55:$FS55,1,FALSE),0)=0,0,1)</f>
        <v>0</v>
      </c>
      <c r="BI350" s="450">
        <f>IF(IFERROR(HLOOKUP($F350,$F56:$FS56,1,FALSE),0)=0,0,1)</f>
        <v>0</v>
      </c>
      <c r="BJ350" s="450">
        <f>IF(IFERROR(HLOOKUP($F350,$F57:$FS57,1,FALSE),0)=0,0,1)</f>
        <v>0</v>
      </c>
      <c r="BK350" s="450">
        <f>IF(IFERROR(HLOOKUP($F350,$F58:$FS58,1,FALSE),0)=0,0,1)</f>
        <v>0</v>
      </c>
    </row>
    <row r="351" spans="1:63" ht="13">
      <c r="A351" s="609" t="s">
        <v>827</v>
      </c>
      <c r="B351" s="619" t="s">
        <v>753</v>
      </c>
      <c r="C351">
        <f t="shared" si="2"/>
        <v>2</v>
      </c>
      <c r="E351" s="609" t="s">
        <v>827</v>
      </c>
      <c r="F351" s="619" t="s">
        <v>753</v>
      </c>
      <c r="G351" s="450">
        <f>IF(IFERROR(HLOOKUP($F351,$F2:$FS2,1,FALSE),0)=0,0,1)</f>
        <v>0</v>
      </c>
      <c r="H351" s="450">
        <f>IF(IFERROR(HLOOKUP($F351,$F3:$FS3,1,FALSE),0)=0,0,1)</f>
        <v>1</v>
      </c>
      <c r="I351" s="450">
        <f>IF(IFERROR(HLOOKUP($F351,$F4:$FS4,1,FALSE),0)=0,0,1)</f>
        <v>1</v>
      </c>
      <c r="J351" s="450">
        <f>IF(IFERROR(HLOOKUP($F351,$F5:$FS5,1,FALSE),0)=0,0,1)</f>
        <v>0</v>
      </c>
      <c r="K351" s="450">
        <f>IF(IFERROR(HLOOKUP($F351,$F6:$FS6,1,FALSE),0)=0,0,1)</f>
        <v>0</v>
      </c>
      <c r="L351" s="450">
        <f>IF(IFERROR(HLOOKUP($F351,$F7:$FS7,1,FALSE),0)=0,0,1)</f>
        <v>0</v>
      </c>
      <c r="M351" s="450">
        <f>IF(IFERROR(HLOOKUP($F351,$F8:$FS8,1,FALSE),0)=0,0,1)</f>
        <v>0</v>
      </c>
      <c r="N351" s="450">
        <f>IF(IFERROR(HLOOKUP($F351,$F9:$FS9,1,FALSE),0)=0,0,1)</f>
        <v>0</v>
      </c>
      <c r="O351" s="450">
        <f>IF(IFERROR(HLOOKUP($F351,$F10:$FS10,1,FALSE),0)=0,0,1)</f>
        <v>0</v>
      </c>
      <c r="P351" s="450">
        <f>IF(IFERROR(HLOOKUP($F351,$F11:$FS11,1,FALSE),0)=0,0,1)</f>
        <v>0</v>
      </c>
      <c r="Q351" s="450">
        <f>IF(IFERROR(HLOOKUP($F351,$F12:$FS12,1,FALSE),0)=0,0,1)</f>
        <v>0</v>
      </c>
      <c r="R351" s="450">
        <f>IF(IFERROR(HLOOKUP($F351,$F13:$FS13,1,FALSE),0)=0,0,1)</f>
        <v>0</v>
      </c>
      <c r="S351" s="450">
        <f>IF(IFERROR(HLOOKUP($F351,$F14:$FS14,1,FALSE),0)=0,0,1)</f>
        <v>0</v>
      </c>
      <c r="T351" s="450">
        <f>IF(IFERROR(HLOOKUP($F351,$F15:$FS15,1,FALSE),0)=0,0,1)</f>
        <v>0</v>
      </c>
      <c r="U351" s="450">
        <f>IF(IFERROR(HLOOKUP($F351,$F16:$FS16,1,FALSE),0)=0,0,1)</f>
        <v>0</v>
      </c>
      <c r="V351" s="450">
        <f>IF(IFERROR(HLOOKUP($F351,$F17:$FS17,1,FALSE),0)=0,0,1)</f>
        <v>0</v>
      </c>
      <c r="W351" s="450">
        <f>IF(IFERROR(HLOOKUP($F351,$F18:$FS18,1,FALSE),0)=0,0,1)</f>
        <v>0</v>
      </c>
      <c r="X351" s="450">
        <f>IF(IFERROR(HLOOKUP($F351,$F19:$FS19,1,FALSE),0)=0,0,1)</f>
        <v>0</v>
      </c>
      <c r="Y351" s="450">
        <f>IF(IFERROR(HLOOKUP($F351,$F20:$FS20,1,FALSE),0)=0,0,1)</f>
        <v>0</v>
      </c>
      <c r="Z351" s="450">
        <f>IF(IFERROR(HLOOKUP($F351,$F21:$FS21,1,FALSE),0)=0,0,1)</f>
        <v>0</v>
      </c>
      <c r="AA351" s="450">
        <f>IF(IFERROR(HLOOKUP($F351,$F22:$FS22,1,FALSE),0)=0,0,1)</f>
        <v>0</v>
      </c>
      <c r="AB351" s="450">
        <f>IF(IFERROR(HLOOKUP($F351,$F23:$FS23,1,FALSE),0)=0,0,1)</f>
        <v>0</v>
      </c>
      <c r="AC351" s="450">
        <f>IF(IFERROR(HLOOKUP($F351,$F24:$FS24,1,FALSE),0)=0,0,1)</f>
        <v>0</v>
      </c>
      <c r="AD351" s="450">
        <f>IF(IFERROR(HLOOKUP($F351,$F25:$FS25,1,FALSE),0)=0,0,1)</f>
        <v>0</v>
      </c>
      <c r="AE351" s="450">
        <f>IF(IFERROR(HLOOKUP($F351,$F26:$FS26,1,FALSE),0)=0,0,1)</f>
        <v>0</v>
      </c>
      <c r="AF351" s="450">
        <f>IF(IFERROR(HLOOKUP($F351,$F27:$FS27,1,FALSE),0)=0,0,1)</f>
        <v>0</v>
      </c>
      <c r="AG351" s="450">
        <f>IF(IFERROR(HLOOKUP($F351,$F28:$FS28,1,FALSE),0)=0,0,1)</f>
        <v>0</v>
      </c>
      <c r="AH351" s="450">
        <f>IF(IFERROR(HLOOKUP($F351,$F29:$FS29,1,FALSE),0)=0,0,1)</f>
        <v>0</v>
      </c>
      <c r="AI351" s="450">
        <f>IF(IFERROR(HLOOKUP($F351,$F30:$FS30,1,FALSE),0)=0,0,1)</f>
        <v>0</v>
      </c>
      <c r="AJ351" s="450">
        <f>IF(IFERROR(HLOOKUP($F351,$F31:$FS31,1,FALSE),0)=0,0,1)</f>
        <v>0</v>
      </c>
      <c r="AK351" s="450">
        <f>IF(IFERROR(HLOOKUP($F351,$F32:$FS32,1,FALSE),0)=0,0,1)</f>
        <v>0</v>
      </c>
      <c r="AL351" s="450">
        <f>IF(IFERROR(HLOOKUP($F351,$F33:$FS33,1,FALSE),0)=0,0,1)</f>
        <v>0</v>
      </c>
      <c r="AM351" s="450">
        <f>IF(IFERROR(HLOOKUP($F351,$F34:$FS34,1,FALSE),0)=0,0,1)</f>
        <v>0</v>
      </c>
      <c r="AN351" s="450">
        <f>IF(IFERROR(HLOOKUP($F351,$F35:$FS35,1,FALSE),0)=0,0,1)</f>
        <v>0</v>
      </c>
      <c r="AO351" s="450">
        <f>IF(IFERROR(HLOOKUP($F351,$F36:$FS36,1,FALSE),0)=0,0,1)</f>
        <v>0</v>
      </c>
      <c r="AP351" s="450">
        <f>IF(IFERROR(HLOOKUP($F351,$F37:$FS37,1,FALSE),0)=0,0,1)</f>
        <v>0</v>
      </c>
      <c r="AQ351" s="450">
        <f>IF(IFERROR(HLOOKUP($F351,$F38:$FS38,1,FALSE),0)=0,0,1)</f>
        <v>0</v>
      </c>
      <c r="AR351" s="450">
        <f>IF(IFERROR(HLOOKUP($F351,$F39:$FS39,1,FALSE),0)=0,0,1)</f>
        <v>0</v>
      </c>
      <c r="AS351" s="450">
        <f>IF(IFERROR(HLOOKUP($F351,$F40:$FS40,1,FALSE),0)=0,0,1)</f>
        <v>0</v>
      </c>
      <c r="AT351" s="450">
        <f>IF(IFERROR(HLOOKUP($F351,$F41:$FS41,1,FALSE),0)=0,0,1)</f>
        <v>0</v>
      </c>
      <c r="AU351" s="450">
        <f>IF(IFERROR(HLOOKUP($F351,$F42:$FS42,1,FALSE),0)=0,0,1)</f>
        <v>0</v>
      </c>
      <c r="AV351" s="450">
        <f>IF(IFERROR(HLOOKUP($F351,$F43:$FS43,1,FALSE),0)=0,0,1)</f>
        <v>0</v>
      </c>
      <c r="AW351" s="450">
        <f>IF(IFERROR(HLOOKUP($F351,$F44:$FS44,1,FALSE),0)=0,0,1)</f>
        <v>0</v>
      </c>
      <c r="AX351" s="450">
        <f>IF(IFERROR(HLOOKUP($F351,$F45:$FS45,1,FALSE),0)=0,0,1)</f>
        <v>0</v>
      </c>
      <c r="AY351" s="450">
        <f>IF(IFERROR(HLOOKUP($F351,$F46:$FS46,1,FALSE),0)=0,0,1)</f>
        <v>0</v>
      </c>
      <c r="AZ351" s="450">
        <f>IF(IFERROR(HLOOKUP($F351,$F47:$FS47,1,FALSE),0)=0,0,1)</f>
        <v>0</v>
      </c>
      <c r="BA351" s="450">
        <f>IF(IFERROR(HLOOKUP($F351,$F48:$FS48,1,FALSE),0)=0,0,1)</f>
        <v>0</v>
      </c>
      <c r="BB351" s="450">
        <f>IF(IFERROR(HLOOKUP($F351,$F49:$FS49,1,FALSE),0)=0,0,1)</f>
        <v>0</v>
      </c>
      <c r="BC351" s="450">
        <f>IF(IFERROR(HLOOKUP($F351,$F50:$FS50,1,FALSE),0)=0,0,1)</f>
        <v>0</v>
      </c>
      <c r="BD351" s="450">
        <f>IF(IFERROR(HLOOKUP($F351,$F51:$FS51,1,FALSE),0)=0,0,1)</f>
        <v>0</v>
      </c>
      <c r="BE351" s="450">
        <f>IF(IFERROR(HLOOKUP($F351,$F52:$FS52,1,FALSE),0)=0,0,1)</f>
        <v>0</v>
      </c>
      <c r="BF351" s="450">
        <f>IF(IFERROR(HLOOKUP($F351,$F53:$FS53,1,FALSE),0)=0,0,1)</f>
        <v>0</v>
      </c>
      <c r="BG351" s="450">
        <f>IF(IFERROR(HLOOKUP($F351,$F54:$FS54,1,FALSE),0)=0,0,1)</f>
        <v>0</v>
      </c>
      <c r="BH351" s="450">
        <f>IF(IFERROR(HLOOKUP($F351,$F55:$FS55,1,FALSE),0)=0,0,1)</f>
        <v>0</v>
      </c>
      <c r="BI351" s="450">
        <f>IF(IFERROR(HLOOKUP($F351,$F56:$FS56,1,FALSE),0)=0,0,1)</f>
        <v>0</v>
      </c>
      <c r="BJ351" s="450">
        <f>IF(IFERROR(HLOOKUP($F351,$F57:$FS57,1,FALSE),0)=0,0,1)</f>
        <v>0</v>
      </c>
      <c r="BK351" s="450">
        <f>IF(IFERROR(HLOOKUP($F351,$F58:$FS58,1,FALSE),0)=0,0,1)</f>
        <v>0</v>
      </c>
    </row>
    <row r="352" spans="1:63" ht="13">
      <c r="A352" s="609" t="s">
        <v>827</v>
      </c>
      <c r="B352" s="619" t="s">
        <v>754</v>
      </c>
      <c r="C352">
        <f t="shared" si="2"/>
        <v>2</v>
      </c>
      <c r="E352" s="609" t="s">
        <v>827</v>
      </c>
      <c r="F352" s="619" t="s">
        <v>754</v>
      </c>
      <c r="G352" s="450">
        <f>IF(IFERROR(HLOOKUP($F352,$F2:$FS2,1,FALSE),0)=0,0,1)</f>
        <v>0</v>
      </c>
      <c r="H352" s="450">
        <f>IF(IFERROR(HLOOKUP($F352,$F3:$FS3,1,FALSE),0)=0,0,1)</f>
        <v>1</v>
      </c>
      <c r="I352" s="450">
        <f>IF(IFERROR(HLOOKUP($F352,$F4:$FS4,1,FALSE),0)=0,0,1)</f>
        <v>1</v>
      </c>
      <c r="J352" s="450">
        <f>IF(IFERROR(HLOOKUP($F352,$F5:$FS5,1,FALSE),0)=0,0,1)</f>
        <v>0</v>
      </c>
      <c r="K352" s="450">
        <f>IF(IFERROR(HLOOKUP($F352,$F6:$FS6,1,FALSE),0)=0,0,1)</f>
        <v>0</v>
      </c>
      <c r="L352" s="450">
        <f>IF(IFERROR(HLOOKUP($F352,$F7:$FS7,1,FALSE),0)=0,0,1)</f>
        <v>0</v>
      </c>
      <c r="M352" s="450">
        <f>IF(IFERROR(HLOOKUP($F352,$F8:$FS8,1,FALSE),0)=0,0,1)</f>
        <v>0</v>
      </c>
      <c r="N352" s="450">
        <f>IF(IFERROR(HLOOKUP($F352,$F9:$FS9,1,FALSE),0)=0,0,1)</f>
        <v>0</v>
      </c>
      <c r="O352" s="450">
        <f>IF(IFERROR(HLOOKUP($F352,$F10:$FS10,1,FALSE),0)=0,0,1)</f>
        <v>0</v>
      </c>
      <c r="P352" s="450">
        <f>IF(IFERROR(HLOOKUP($F352,$F11:$FS11,1,FALSE),0)=0,0,1)</f>
        <v>0</v>
      </c>
      <c r="Q352" s="450">
        <f>IF(IFERROR(HLOOKUP($F352,$F12:$FS12,1,FALSE),0)=0,0,1)</f>
        <v>0</v>
      </c>
      <c r="R352" s="450">
        <f>IF(IFERROR(HLOOKUP($F352,$F13:$FS13,1,FALSE),0)=0,0,1)</f>
        <v>0</v>
      </c>
      <c r="S352" s="450">
        <f>IF(IFERROR(HLOOKUP($F352,$F14:$FS14,1,FALSE),0)=0,0,1)</f>
        <v>0</v>
      </c>
      <c r="T352" s="450">
        <f>IF(IFERROR(HLOOKUP($F352,$F15:$FS15,1,FALSE),0)=0,0,1)</f>
        <v>0</v>
      </c>
      <c r="U352" s="450">
        <f>IF(IFERROR(HLOOKUP($F352,$F16:$FS16,1,FALSE),0)=0,0,1)</f>
        <v>0</v>
      </c>
      <c r="V352" s="450">
        <f>IF(IFERROR(HLOOKUP($F352,$F17:$FS17,1,FALSE),0)=0,0,1)</f>
        <v>0</v>
      </c>
      <c r="W352" s="450">
        <f>IF(IFERROR(HLOOKUP($F352,$F18:$FS18,1,FALSE),0)=0,0,1)</f>
        <v>0</v>
      </c>
      <c r="X352" s="450">
        <f>IF(IFERROR(HLOOKUP($F352,$F19:$FS19,1,FALSE),0)=0,0,1)</f>
        <v>0</v>
      </c>
      <c r="Y352" s="450">
        <f>IF(IFERROR(HLOOKUP($F352,$F20:$FS20,1,FALSE),0)=0,0,1)</f>
        <v>0</v>
      </c>
      <c r="Z352" s="450">
        <f>IF(IFERROR(HLOOKUP($F352,$F21:$FS21,1,FALSE),0)=0,0,1)</f>
        <v>0</v>
      </c>
      <c r="AA352" s="450">
        <f>IF(IFERROR(HLOOKUP($F352,$F22:$FS22,1,FALSE),0)=0,0,1)</f>
        <v>0</v>
      </c>
      <c r="AB352" s="450">
        <f>IF(IFERROR(HLOOKUP($F352,$F23:$FS23,1,FALSE),0)=0,0,1)</f>
        <v>0</v>
      </c>
      <c r="AC352" s="450">
        <f>IF(IFERROR(HLOOKUP($F352,$F24:$FS24,1,FALSE),0)=0,0,1)</f>
        <v>0</v>
      </c>
      <c r="AD352" s="450">
        <f>IF(IFERROR(HLOOKUP($F352,$F25:$FS25,1,FALSE),0)=0,0,1)</f>
        <v>0</v>
      </c>
      <c r="AE352" s="450">
        <f>IF(IFERROR(HLOOKUP($F352,$F26:$FS26,1,FALSE),0)=0,0,1)</f>
        <v>0</v>
      </c>
      <c r="AF352" s="450">
        <f>IF(IFERROR(HLOOKUP($F352,$F27:$FS27,1,FALSE),0)=0,0,1)</f>
        <v>0</v>
      </c>
      <c r="AG352" s="450">
        <f>IF(IFERROR(HLOOKUP($F352,$F28:$FS28,1,FALSE),0)=0,0,1)</f>
        <v>0</v>
      </c>
      <c r="AH352" s="450">
        <f>IF(IFERROR(HLOOKUP($F352,$F29:$FS29,1,FALSE),0)=0,0,1)</f>
        <v>0</v>
      </c>
      <c r="AI352" s="450">
        <f>IF(IFERROR(HLOOKUP($F352,$F30:$FS30,1,FALSE),0)=0,0,1)</f>
        <v>0</v>
      </c>
      <c r="AJ352" s="450">
        <f>IF(IFERROR(HLOOKUP($F352,$F31:$FS31,1,FALSE),0)=0,0,1)</f>
        <v>0</v>
      </c>
      <c r="AK352" s="450">
        <f>IF(IFERROR(HLOOKUP($F352,$F32:$FS32,1,FALSE),0)=0,0,1)</f>
        <v>0</v>
      </c>
      <c r="AL352" s="450">
        <f>IF(IFERROR(HLOOKUP($F352,$F33:$FS33,1,FALSE),0)=0,0,1)</f>
        <v>0</v>
      </c>
      <c r="AM352" s="450">
        <f>IF(IFERROR(HLOOKUP($F352,$F34:$FS34,1,FALSE),0)=0,0,1)</f>
        <v>0</v>
      </c>
      <c r="AN352" s="450">
        <f>IF(IFERROR(HLOOKUP($F352,$F35:$FS35,1,FALSE),0)=0,0,1)</f>
        <v>0</v>
      </c>
      <c r="AO352" s="450">
        <f>IF(IFERROR(HLOOKUP($F352,$F36:$FS36,1,FALSE),0)=0,0,1)</f>
        <v>0</v>
      </c>
      <c r="AP352" s="450">
        <f>IF(IFERROR(HLOOKUP($F352,$F37:$FS37,1,FALSE),0)=0,0,1)</f>
        <v>0</v>
      </c>
      <c r="AQ352" s="450">
        <f>IF(IFERROR(HLOOKUP($F352,$F38:$FS38,1,FALSE),0)=0,0,1)</f>
        <v>0</v>
      </c>
      <c r="AR352" s="450">
        <f>IF(IFERROR(HLOOKUP($F352,$F39:$FS39,1,FALSE),0)=0,0,1)</f>
        <v>0</v>
      </c>
      <c r="AS352" s="450">
        <f>IF(IFERROR(HLOOKUP($F352,$F40:$FS40,1,FALSE),0)=0,0,1)</f>
        <v>0</v>
      </c>
      <c r="AT352" s="450">
        <f>IF(IFERROR(HLOOKUP($F352,$F41:$FS41,1,FALSE),0)=0,0,1)</f>
        <v>0</v>
      </c>
      <c r="AU352" s="450">
        <f>IF(IFERROR(HLOOKUP($F352,$F42:$FS42,1,FALSE),0)=0,0,1)</f>
        <v>0</v>
      </c>
      <c r="AV352" s="450">
        <f>IF(IFERROR(HLOOKUP($F352,$F43:$FS43,1,FALSE),0)=0,0,1)</f>
        <v>0</v>
      </c>
      <c r="AW352" s="450">
        <f>IF(IFERROR(HLOOKUP($F352,$F44:$FS44,1,FALSE),0)=0,0,1)</f>
        <v>0</v>
      </c>
      <c r="AX352" s="450">
        <f>IF(IFERROR(HLOOKUP($F352,$F45:$FS45,1,FALSE),0)=0,0,1)</f>
        <v>0</v>
      </c>
      <c r="AY352" s="450">
        <f>IF(IFERROR(HLOOKUP($F352,$F46:$FS46,1,FALSE),0)=0,0,1)</f>
        <v>0</v>
      </c>
      <c r="AZ352" s="450">
        <f>IF(IFERROR(HLOOKUP($F352,$F47:$FS47,1,FALSE),0)=0,0,1)</f>
        <v>0</v>
      </c>
      <c r="BA352" s="450">
        <f>IF(IFERROR(HLOOKUP($F352,$F48:$FS48,1,FALSE),0)=0,0,1)</f>
        <v>0</v>
      </c>
      <c r="BB352" s="450">
        <f>IF(IFERROR(HLOOKUP($F352,$F49:$FS49,1,FALSE),0)=0,0,1)</f>
        <v>0</v>
      </c>
      <c r="BC352" s="450">
        <f>IF(IFERROR(HLOOKUP($F352,$F50:$FS50,1,FALSE),0)=0,0,1)</f>
        <v>0</v>
      </c>
      <c r="BD352" s="450">
        <f>IF(IFERROR(HLOOKUP($F352,$F51:$FS51,1,FALSE),0)=0,0,1)</f>
        <v>0</v>
      </c>
      <c r="BE352" s="450">
        <f>IF(IFERROR(HLOOKUP($F352,$F52:$FS52,1,FALSE),0)=0,0,1)</f>
        <v>0</v>
      </c>
      <c r="BF352" s="450">
        <f>IF(IFERROR(HLOOKUP($F352,$F53:$FS53,1,FALSE),0)=0,0,1)</f>
        <v>0</v>
      </c>
      <c r="BG352" s="450">
        <f>IF(IFERROR(HLOOKUP($F352,$F54:$FS54,1,FALSE),0)=0,0,1)</f>
        <v>0</v>
      </c>
      <c r="BH352" s="450">
        <f>IF(IFERROR(HLOOKUP($F352,$F55:$FS55,1,FALSE),0)=0,0,1)</f>
        <v>0</v>
      </c>
      <c r="BI352" s="450">
        <f>IF(IFERROR(HLOOKUP($F352,$F56:$FS56,1,FALSE),0)=0,0,1)</f>
        <v>0</v>
      </c>
      <c r="BJ352" s="450">
        <f>IF(IFERROR(HLOOKUP($F352,$F57:$FS57,1,FALSE),0)=0,0,1)</f>
        <v>0</v>
      </c>
      <c r="BK352" s="450">
        <f>IF(IFERROR(HLOOKUP($F352,$F58:$FS58,1,FALSE),0)=0,0,1)</f>
        <v>0</v>
      </c>
    </row>
    <row r="353" spans="1:63" ht="13">
      <c r="A353" s="609" t="s">
        <v>828</v>
      </c>
      <c r="B353" s="619" t="s">
        <v>755</v>
      </c>
      <c r="C353">
        <f t="shared" si="2"/>
        <v>2</v>
      </c>
      <c r="E353" s="609" t="s">
        <v>828</v>
      </c>
      <c r="F353" s="619" t="s">
        <v>755</v>
      </c>
      <c r="G353" s="450">
        <f>IF(IFERROR(HLOOKUP($F353,$F2:$FS2,1,FALSE),0)=0,0,1)</f>
        <v>0</v>
      </c>
      <c r="H353" s="450">
        <f>IF(IFERROR(HLOOKUP($F353,$F3:$FS3,1,FALSE),0)=0,0,1)</f>
        <v>1</v>
      </c>
      <c r="I353" s="450">
        <f>IF(IFERROR(HLOOKUP($F353,$F4:$FS4,1,FALSE),0)=0,0,1)</f>
        <v>1</v>
      </c>
      <c r="J353" s="450">
        <f>IF(IFERROR(HLOOKUP($F353,$F5:$FS5,1,FALSE),0)=0,0,1)</f>
        <v>0</v>
      </c>
      <c r="K353" s="450">
        <f>IF(IFERROR(HLOOKUP($F353,$F6:$FS6,1,FALSE),0)=0,0,1)</f>
        <v>0</v>
      </c>
      <c r="L353" s="450">
        <f>IF(IFERROR(HLOOKUP($F353,$F7:$FS7,1,FALSE),0)=0,0,1)</f>
        <v>0</v>
      </c>
      <c r="M353" s="450">
        <f>IF(IFERROR(HLOOKUP($F353,$F8:$FS8,1,FALSE),0)=0,0,1)</f>
        <v>0</v>
      </c>
      <c r="N353" s="450">
        <f>IF(IFERROR(HLOOKUP($F353,$F9:$FS9,1,FALSE),0)=0,0,1)</f>
        <v>0</v>
      </c>
      <c r="O353" s="450">
        <f>IF(IFERROR(HLOOKUP($F353,$F10:$FS10,1,FALSE),0)=0,0,1)</f>
        <v>0</v>
      </c>
      <c r="P353" s="450">
        <f>IF(IFERROR(HLOOKUP($F353,$F11:$FS11,1,FALSE),0)=0,0,1)</f>
        <v>0</v>
      </c>
      <c r="Q353" s="450">
        <f>IF(IFERROR(HLOOKUP($F353,$F12:$FS12,1,FALSE),0)=0,0,1)</f>
        <v>0</v>
      </c>
      <c r="R353" s="450">
        <f>IF(IFERROR(HLOOKUP($F353,$F13:$FS13,1,FALSE),0)=0,0,1)</f>
        <v>0</v>
      </c>
      <c r="S353" s="450">
        <f>IF(IFERROR(HLOOKUP($F353,$F14:$FS14,1,FALSE),0)=0,0,1)</f>
        <v>0</v>
      </c>
      <c r="T353" s="450">
        <f>IF(IFERROR(HLOOKUP($F353,$F15:$FS15,1,FALSE),0)=0,0,1)</f>
        <v>0</v>
      </c>
      <c r="U353" s="450">
        <f>IF(IFERROR(HLOOKUP($F353,$F16:$FS16,1,FALSE),0)=0,0,1)</f>
        <v>0</v>
      </c>
      <c r="V353" s="450">
        <f>IF(IFERROR(HLOOKUP($F353,$F17:$FS17,1,FALSE),0)=0,0,1)</f>
        <v>0</v>
      </c>
      <c r="W353" s="450">
        <f>IF(IFERROR(HLOOKUP($F353,$F18:$FS18,1,FALSE),0)=0,0,1)</f>
        <v>0</v>
      </c>
      <c r="X353" s="450">
        <f>IF(IFERROR(HLOOKUP($F353,$F19:$FS19,1,FALSE),0)=0,0,1)</f>
        <v>0</v>
      </c>
      <c r="Y353" s="450">
        <f>IF(IFERROR(HLOOKUP($F353,$F20:$FS20,1,FALSE),0)=0,0,1)</f>
        <v>0</v>
      </c>
      <c r="Z353" s="450">
        <f>IF(IFERROR(HLOOKUP($F353,$F21:$FS21,1,FALSE),0)=0,0,1)</f>
        <v>0</v>
      </c>
      <c r="AA353" s="450">
        <f>IF(IFERROR(HLOOKUP($F353,$F22:$FS22,1,FALSE),0)=0,0,1)</f>
        <v>0</v>
      </c>
      <c r="AB353" s="450">
        <f>IF(IFERROR(HLOOKUP($F353,$F23:$FS23,1,FALSE),0)=0,0,1)</f>
        <v>0</v>
      </c>
      <c r="AC353" s="450">
        <f>IF(IFERROR(HLOOKUP($F353,$F24:$FS24,1,FALSE),0)=0,0,1)</f>
        <v>0</v>
      </c>
      <c r="AD353" s="450">
        <f>IF(IFERROR(HLOOKUP($F353,$F25:$FS25,1,FALSE),0)=0,0,1)</f>
        <v>0</v>
      </c>
      <c r="AE353" s="450">
        <f>IF(IFERROR(HLOOKUP($F353,$F26:$FS26,1,FALSE),0)=0,0,1)</f>
        <v>0</v>
      </c>
      <c r="AF353" s="450">
        <f>IF(IFERROR(HLOOKUP($F353,$F27:$FS27,1,FALSE),0)=0,0,1)</f>
        <v>0</v>
      </c>
      <c r="AG353" s="450">
        <f>IF(IFERROR(HLOOKUP($F353,$F28:$FS28,1,FALSE),0)=0,0,1)</f>
        <v>0</v>
      </c>
      <c r="AH353" s="450">
        <f>IF(IFERROR(HLOOKUP($F353,$F29:$FS29,1,FALSE),0)=0,0,1)</f>
        <v>0</v>
      </c>
      <c r="AI353" s="450">
        <f>IF(IFERROR(HLOOKUP($F353,$F30:$FS30,1,FALSE),0)=0,0,1)</f>
        <v>0</v>
      </c>
      <c r="AJ353" s="450">
        <f>IF(IFERROR(HLOOKUP($F353,$F31:$FS31,1,FALSE),0)=0,0,1)</f>
        <v>0</v>
      </c>
      <c r="AK353" s="450">
        <f>IF(IFERROR(HLOOKUP($F353,$F32:$FS32,1,FALSE),0)=0,0,1)</f>
        <v>0</v>
      </c>
      <c r="AL353" s="450">
        <f>IF(IFERROR(HLOOKUP($F353,$F33:$FS33,1,FALSE),0)=0,0,1)</f>
        <v>0</v>
      </c>
      <c r="AM353" s="450">
        <f>IF(IFERROR(HLOOKUP($F353,$F34:$FS34,1,FALSE),0)=0,0,1)</f>
        <v>0</v>
      </c>
      <c r="AN353" s="450">
        <f>IF(IFERROR(HLOOKUP($F353,$F35:$FS35,1,FALSE),0)=0,0,1)</f>
        <v>0</v>
      </c>
      <c r="AO353" s="450">
        <f>IF(IFERROR(HLOOKUP($F353,$F36:$FS36,1,FALSE),0)=0,0,1)</f>
        <v>0</v>
      </c>
      <c r="AP353" s="450">
        <f>IF(IFERROR(HLOOKUP($F353,$F37:$FS37,1,FALSE),0)=0,0,1)</f>
        <v>0</v>
      </c>
      <c r="AQ353" s="450">
        <f>IF(IFERROR(HLOOKUP($F353,$F38:$FS38,1,FALSE),0)=0,0,1)</f>
        <v>0</v>
      </c>
      <c r="AR353" s="450">
        <f>IF(IFERROR(HLOOKUP($F353,$F39:$FS39,1,FALSE),0)=0,0,1)</f>
        <v>0</v>
      </c>
      <c r="AS353" s="450">
        <f>IF(IFERROR(HLOOKUP($F353,$F40:$FS40,1,FALSE),0)=0,0,1)</f>
        <v>0</v>
      </c>
      <c r="AT353" s="450">
        <f>IF(IFERROR(HLOOKUP($F353,$F41:$FS41,1,FALSE),0)=0,0,1)</f>
        <v>0</v>
      </c>
      <c r="AU353" s="450">
        <f>IF(IFERROR(HLOOKUP($F353,$F42:$FS42,1,FALSE),0)=0,0,1)</f>
        <v>0</v>
      </c>
      <c r="AV353" s="450">
        <f>IF(IFERROR(HLOOKUP($F353,$F43:$FS43,1,FALSE),0)=0,0,1)</f>
        <v>0</v>
      </c>
      <c r="AW353" s="450">
        <f>IF(IFERROR(HLOOKUP($F353,$F44:$FS44,1,FALSE),0)=0,0,1)</f>
        <v>0</v>
      </c>
      <c r="AX353" s="450">
        <f>IF(IFERROR(HLOOKUP($F353,$F45:$FS45,1,FALSE),0)=0,0,1)</f>
        <v>0</v>
      </c>
      <c r="AY353" s="450">
        <f>IF(IFERROR(HLOOKUP($F353,$F46:$FS46,1,FALSE),0)=0,0,1)</f>
        <v>0</v>
      </c>
      <c r="AZ353" s="450">
        <f>IF(IFERROR(HLOOKUP($F353,$F47:$FS47,1,FALSE),0)=0,0,1)</f>
        <v>0</v>
      </c>
      <c r="BA353" s="450">
        <f>IF(IFERROR(HLOOKUP($F353,$F48:$FS48,1,FALSE),0)=0,0,1)</f>
        <v>0</v>
      </c>
      <c r="BB353" s="450">
        <f>IF(IFERROR(HLOOKUP($F353,$F49:$FS49,1,FALSE),0)=0,0,1)</f>
        <v>0</v>
      </c>
      <c r="BC353" s="450">
        <f>IF(IFERROR(HLOOKUP($F353,$F50:$FS50,1,FALSE),0)=0,0,1)</f>
        <v>0</v>
      </c>
      <c r="BD353" s="450">
        <f>IF(IFERROR(HLOOKUP($F353,$F51:$FS51,1,FALSE),0)=0,0,1)</f>
        <v>0</v>
      </c>
      <c r="BE353" s="450">
        <f>IF(IFERROR(HLOOKUP($F353,$F52:$FS52,1,FALSE),0)=0,0,1)</f>
        <v>0</v>
      </c>
      <c r="BF353" s="450">
        <f>IF(IFERROR(HLOOKUP($F353,$F53:$FS53,1,FALSE),0)=0,0,1)</f>
        <v>0</v>
      </c>
      <c r="BG353" s="450">
        <f>IF(IFERROR(HLOOKUP($F353,$F54:$FS54,1,FALSE),0)=0,0,1)</f>
        <v>0</v>
      </c>
      <c r="BH353" s="450">
        <f>IF(IFERROR(HLOOKUP($F353,$F55:$FS55,1,FALSE),0)=0,0,1)</f>
        <v>0</v>
      </c>
      <c r="BI353" s="450">
        <f>IF(IFERROR(HLOOKUP($F353,$F56:$FS56,1,FALSE),0)=0,0,1)</f>
        <v>0</v>
      </c>
      <c r="BJ353" s="450">
        <f>IF(IFERROR(HLOOKUP($F353,$F57:$FS57,1,FALSE),0)=0,0,1)</f>
        <v>0</v>
      </c>
      <c r="BK353" s="450">
        <f>IF(IFERROR(HLOOKUP($F353,$F58:$FS58,1,FALSE),0)=0,0,1)</f>
        <v>0</v>
      </c>
    </row>
    <row r="354" spans="1:63" ht="13">
      <c r="A354" s="609" t="s">
        <v>828</v>
      </c>
      <c r="B354" s="619" t="s">
        <v>756</v>
      </c>
      <c r="C354">
        <f t="shared" si="2"/>
        <v>2</v>
      </c>
      <c r="E354" s="609" t="s">
        <v>828</v>
      </c>
      <c r="F354" s="619" t="s">
        <v>756</v>
      </c>
      <c r="G354" s="450">
        <f>IF(IFERROR(HLOOKUP($F354,$F2:$FS2,1,FALSE),0)=0,0,1)</f>
        <v>0</v>
      </c>
      <c r="H354" s="450">
        <f>IF(IFERROR(HLOOKUP($F354,$F3:$FS3,1,FALSE),0)=0,0,1)</f>
        <v>1</v>
      </c>
      <c r="I354" s="450">
        <f>IF(IFERROR(HLOOKUP($F354,$F4:$FS4,1,FALSE),0)=0,0,1)</f>
        <v>1</v>
      </c>
      <c r="J354" s="450">
        <f>IF(IFERROR(HLOOKUP($F354,$F5:$FS5,1,FALSE),0)=0,0,1)</f>
        <v>0</v>
      </c>
      <c r="K354" s="450">
        <f>IF(IFERROR(HLOOKUP($F354,$F6:$FS6,1,FALSE),0)=0,0,1)</f>
        <v>0</v>
      </c>
      <c r="L354" s="450">
        <f>IF(IFERROR(HLOOKUP($F354,$F7:$FS7,1,FALSE),0)=0,0,1)</f>
        <v>0</v>
      </c>
      <c r="M354" s="450">
        <f>IF(IFERROR(HLOOKUP($F354,$F8:$FS8,1,FALSE),0)=0,0,1)</f>
        <v>0</v>
      </c>
      <c r="N354" s="450">
        <f>IF(IFERROR(HLOOKUP($F354,$F9:$FS9,1,FALSE),0)=0,0,1)</f>
        <v>0</v>
      </c>
      <c r="O354" s="450">
        <f>IF(IFERROR(HLOOKUP($F354,$F10:$FS10,1,FALSE),0)=0,0,1)</f>
        <v>0</v>
      </c>
      <c r="P354" s="450">
        <f>IF(IFERROR(HLOOKUP($F354,$F11:$FS11,1,FALSE),0)=0,0,1)</f>
        <v>0</v>
      </c>
      <c r="Q354" s="450">
        <f>IF(IFERROR(HLOOKUP($F354,$F12:$FS12,1,FALSE),0)=0,0,1)</f>
        <v>0</v>
      </c>
      <c r="R354" s="450">
        <f>IF(IFERROR(HLOOKUP($F354,$F13:$FS13,1,FALSE),0)=0,0,1)</f>
        <v>0</v>
      </c>
      <c r="S354" s="450">
        <f>IF(IFERROR(HLOOKUP($F354,$F14:$FS14,1,FALSE),0)=0,0,1)</f>
        <v>0</v>
      </c>
      <c r="T354" s="450">
        <f>IF(IFERROR(HLOOKUP($F354,$F15:$FS15,1,FALSE),0)=0,0,1)</f>
        <v>0</v>
      </c>
      <c r="U354" s="450">
        <f>IF(IFERROR(HLOOKUP($F354,$F16:$FS16,1,FALSE),0)=0,0,1)</f>
        <v>0</v>
      </c>
      <c r="V354" s="450">
        <f>IF(IFERROR(HLOOKUP($F354,$F17:$FS17,1,FALSE),0)=0,0,1)</f>
        <v>0</v>
      </c>
      <c r="W354" s="450">
        <f>IF(IFERROR(HLOOKUP($F354,$F18:$FS18,1,FALSE),0)=0,0,1)</f>
        <v>0</v>
      </c>
      <c r="X354" s="450">
        <f>IF(IFERROR(HLOOKUP($F354,$F19:$FS19,1,FALSE),0)=0,0,1)</f>
        <v>0</v>
      </c>
      <c r="Y354" s="450">
        <f>IF(IFERROR(HLOOKUP($F354,$F20:$FS20,1,FALSE),0)=0,0,1)</f>
        <v>0</v>
      </c>
      <c r="Z354" s="450">
        <f>IF(IFERROR(HLOOKUP($F354,$F21:$FS21,1,FALSE),0)=0,0,1)</f>
        <v>0</v>
      </c>
      <c r="AA354" s="450">
        <f>IF(IFERROR(HLOOKUP($F354,$F22:$FS22,1,FALSE),0)=0,0,1)</f>
        <v>0</v>
      </c>
      <c r="AB354" s="450">
        <f>IF(IFERROR(HLOOKUP($F354,$F23:$FS23,1,FALSE),0)=0,0,1)</f>
        <v>0</v>
      </c>
      <c r="AC354" s="450">
        <f>IF(IFERROR(HLOOKUP($F354,$F24:$FS24,1,FALSE),0)=0,0,1)</f>
        <v>0</v>
      </c>
      <c r="AD354" s="450">
        <f>IF(IFERROR(HLOOKUP($F354,$F25:$FS25,1,FALSE),0)=0,0,1)</f>
        <v>0</v>
      </c>
      <c r="AE354" s="450">
        <f>IF(IFERROR(HLOOKUP($F354,$F26:$FS26,1,FALSE),0)=0,0,1)</f>
        <v>0</v>
      </c>
      <c r="AF354" s="450">
        <f>IF(IFERROR(HLOOKUP($F354,$F27:$FS27,1,FALSE),0)=0,0,1)</f>
        <v>0</v>
      </c>
      <c r="AG354" s="450">
        <f>IF(IFERROR(HLOOKUP($F354,$F28:$FS28,1,FALSE),0)=0,0,1)</f>
        <v>0</v>
      </c>
      <c r="AH354" s="450">
        <f>IF(IFERROR(HLOOKUP($F354,$F29:$FS29,1,FALSE),0)=0,0,1)</f>
        <v>0</v>
      </c>
      <c r="AI354" s="450">
        <f>IF(IFERROR(HLOOKUP($F354,$F30:$FS30,1,FALSE),0)=0,0,1)</f>
        <v>0</v>
      </c>
      <c r="AJ354" s="450">
        <f>IF(IFERROR(HLOOKUP($F354,$F31:$FS31,1,FALSE),0)=0,0,1)</f>
        <v>0</v>
      </c>
      <c r="AK354" s="450">
        <f>IF(IFERROR(HLOOKUP($F354,$F32:$FS32,1,FALSE),0)=0,0,1)</f>
        <v>0</v>
      </c>
      <c r="AL354" s="450">
        <f>IF(IFERROR(HLOOKUP($F354,$F33:$FS33,1,FALSE),0)=0,0,1)</f>
        <v>0</v>
      </c>
      <c r="AM354" s="450">
        <f>IF(IFERROR(HLOOKUP($F354,$F34:$FS34,1,FALSE),0)=0,0,1)</f>
        <v>0</v>
      </c>
      <c r="AN354" s="450">
        <f>IF(IFERROR(HLOOKUP($F354,$F35:$FS35,1,FALSE),0)=0,0,1)</f>
        <v>0</v>
      </c>
      <c r="AO354" s="450">
        <f>IF(IFERROR(HLOOKUP($F354,$F36:$FS36,1,FALSE),0)=0,0,1)</f>
        <v>0</v>
      </c>
      <c r="AP354" s="450">
        <f>IF(IFERROR(HLOOKUP($F354,$F37:$FS37,1,FALSE),0)=0,0,1)</f>
        <v>0</v>
      </c>
      <c r="AQ354" s="450">
        <f>IF(IFERROR(HLOOKUP($F354,$F38:$FS38,1,FALSE),0)=0,0,1)</f>
        <v>0</v>
      </c>
      <c r="AR354" s="450">
        <f>IF(IFERROR(HLOOKUP($F354,$F39:$FS39,1,FALSE),0)=0,0,1)</f>
        <v>0</v>
      </c>
      <c r="AS354" s="450">
        <f>IF(IFERROR(HLOOKUP($F354,$F40:$FS40,1,FALSE),0)=0,0,1)</f>
        <v>0</v>
      </c>
      <c r="AT354" s="450">
        <f>IF(IFERROR(HLOOKUP($F354,$F41:$FS41,1,FALSE),0)=0,0,1)</f>
        <v>0</v>
      </c>
      <c r="AU354" s="450">
        <f>IF(IFERROR(HLOOKUP($F354,$F42:$FS42,1,FALSE),0)=0,0,1)</f>
        <v>0</v>
      </c>
      <c r="AV354" s="450">
        <f>IF(IFERROR(HLOOKUP($F354,$F43:$FS43,1,FALSE),0)=0,0,1)</f>
        <v>0</v>
      </c>
      <c r="AW354" s="450">
        <f>IF(IFERROR(HLOOKUP($F354,$F44:$FS44,1,FALSE),0)=0,0,1)</f>
        <v>0</v>
      </c>
      <c r="AX354" s="450">
        <f>IF(IFERROR(HLOOKUP($F354,$F45:$FS45,1,FALSE),0)=0,0,1)</f>
        <v>0</v>
      </c>
      <c r="AY354" s="450">
        <f>IF(IFERROR(HLOOKUP($F354,$F46:$FS46,1,FALSE),0)=0,0,1)</f>
        <v>0</v>
      </c>
      <c r="AZ354" s="450">
        <f>IF(IFERROR(HLOOKUP($F354,$F47:$FS47,1,FALSE),0)=0,0,1)</f>
        <v>0</v>
      </c>
      <c r="BA354" s="450">
        <f>IF(IFERROR(HLOOKUP($F354,$F48:$FS48,1,FALSE),0)=0,0,1)</f>
        <v>0</v>
      </c>
      <c r="BB354" s="450">
        <f>IF(IFERROR(HLOOKUP($F354,$F49:$FS49,1,FALSE),0)=0,0,1)</f>
        <v>0</v>
      </c>
      <c r="BC354" s="450">
        <f>IF(IFERROR(HLOOKUP($F354,$F50:$FS50,1,FALSE),0)=0,0,1)</f>
        <v>0</v>
      </c>
      <c r="BD354" s="450">
        <f>IF(IFERROR(HLOOKUP($F354,$F51:$FS51,1,FALSE),0)=0,0,1)</f>
        <v>0</v>
      </c>
      <c r="BE354" s="450">
        <f>IF(IFERROR(HLOOKUP($F354,$F52:$FS52,1,FALSE),0)=0,0,1)</f>
        <v>0</v>
      </c>
      <c r="BF354" s="450">
        <f>IF(IFERROR(HLOOKUP($F354,$F53:$FS53,1,FALSE),0)=0,0,1)</f>
        <v>0</v>
      </c>
      <c r="BG354" s="450">
        <f>IF(IFERROR(HLOOKUP($F354,$F54:$FS54,1,FALSE),0)=0,0,1)</f>
        <v>0</v>
      </c>
      <c r="BH354" s="450">
        <f>IF(IFERROR(HLOOKUP($F354,$F55:$FS55,1,FALSE),0)=0,0,1)</f>
        <v>0</v>
      </c>
      <c r="BI354" s="450">
        <f>IF(IFERROR(HLOOKUP($F354,$F56:$FS56,1,FALSE),0)=0,0,1)</f>
        <v>0</v>
      </c>
      <c r="BJ354" s="450">
        <f>IF(IFERROR(HLOOKUP($F354,$F57:$FS57,1,FALSE),0)=0,0,1)</f>
        <v>0</v>
      </c>
      <c r="BK354" s="450">
        <f>IF(IFERROR(HLOOKUP($F354,$F58:$FS58,1,FALSE),0)=0,0,1)</f>
        <v>0</v>
      </c>
    </row>
    <row r="355" spans="1:63" ht="13">
      <c r="A355" s="609" t="s">
        <v>828</v>
      </c>
      <c r="B355" s="619" t="s">
        <v>757</v>
      </c>
      <c r="C355">
        <f t="shared" si="2"/>
        <v>2</v>
      </c>
      <c r="E355" s="609" t="s">
        <v>828</v>
      </c>
      <c r="F355" s="619" t="s">
        <v>757</v>
      </c>
      <c r="G355" s="450">
        <f>IF(IFERROR(HLOOKUP($F355,$F2:$FS2,1,FALSE),0)=0,0,1)</f>
        <v>0</v>
      </c>
      <c r="H355" s="450">
        <f>IF(IFERROR(HLOOKUP($F355,$F3:$FS3,1,FALSE),0)=0,0,1)</f>
        <v>1</v>
      </c>
      <c r="I355" s="450">
        <f>IF(IFERROR(HLOOKUP($F355,$F4:$FS4,1,FALSE),0)=0,0,1)</f>
        <v>1</v>
      </c>
      <c r="J355" s="450">
        <f>IF(IFERROR(HLOOKUP($F355,$F5:$FS5,1,FALSE),0)=0,0,1)</f>
        <v>0</v>
      </c>
      <c r="K355" s="450">
        <f>IF(IFERROR(HLOOKUP($F355,$F6:$FS6,1,FALSE),0)=0,0,1)</f>
        <v>0</v>
      </c>
      <c r="L355" s="450">
        <f>IF(IFERROR(HLOOKUP($F355,$F7:$FS7,1,FALSE),0)=0,0,1)</f>
        <v>0</v>
      </c>
      <c r="M355" s="450">
        <f>IF(IFERROR(HLOOKUP($F355,$F8:$FS8,1,FALSE),0)=0,0,1)</f>
        <v>0</v>
      </c>
      <c r="N355" s="450">
        <f>IF(IFERROR(HLOOKUP($F355,$F9:$FS9,1,FALSE),0)=0,0,1)</f>
        <v>0</v>
      </c>
      <c r="O355" s="450">
        <f>IF(IFERROR(HLOOKUP($F355,$F10:$FS10,1,FALSE),0)=0,0,1)</f>
        <v>0</v>
      </c>
      <c r="P355" s="450">
        <f>IF(IFERROR(HLOOKUP($F355,$F11:$FS11,1,FALSE),0)=0,0,1)</f>
        <v>0</v>
      </c>
      <c r="Q355" s="450">
        <f>IF(IFERROR(HLOOKUP($F355,$F12:$FS12,1,FALSE),0)=0,0,1)</f>
        <v>0</v>
      </c>
      <c r="R355" s="450">
        <f>IF(IFERROR(HLOOKUP($F355,$F13:$FS13,1,FALSE),0)=0,0,1)</f>
        <v>0</v>
      </c>
      <c r="S355" s="450">
        <f>IF(IFERROR(HLOOKUP($F355,$F14:$FS14,1,FALSE),0)=0,0,1)</f>
        <v>0</v>
      </c>
      <c r="T355" s="450">
        <f>IF(IFERROR(HLOOKUP($F355,$F15:$FS15,1,FALSE),0)=0,0,1)</f>
        <v>0</v>
      </c>
      <c r="U355" s="450">
        <f>IF(IFERROR(HLOOKUP($F355,$F16:$FS16,1,FALSE),0)=0,0,1)</f>
        <v>0</v>
      </c>
      <c r="V355" s="450">
        <f>IF(IFERROR(HLOOKUP($F355,$F17:$FS17,1,FALSE),0)=0,0,1)</f>
        <v>0</v>
      </c>
      <c r="W355" s="450">
        <f>IF(IFERROR(HLOOKUP($F355,$F18:$FS18,1,FALSE),0)=0,0,1)</f>
        <v>0</v>
      </c>
      <c r="X355" s="450">
        <f>IF(IFERROR(HLOOKUP($F355,$F19:$FS19,1,FALSE),0)=0,0,1)</f>
        <v>0</v>
      </c>
      <c r="Y355" s="450">
        <f>IF(IFERROR(HLOOKUP($F355,$F20:$FS20,1,FALSE),0)=0,0,1)</f>
        <v>0</v>
      </c>
      <c r="Z355" s="450">
        <f>IF(IFERROR(HLOOKUP($F355,$F21:$FS21,1,FALSE),0)=0,0,1)</f>
        <v>0</v>
      </c>
      <c r="AA355" s="450">
        <f>IF(IFERROR(HLOOKUP($F355,$F22:$FS22,1,FALSE),0)=0,0,1)</f>
        <v>0</v>
      </c>
      <c r="AB355" s="450">
        <f>IF(IFERROR(HLOOKUP($F355,$F23:$FS23,1,FALSE),0)=0,0,1)</f>
        <v>0</v>
      </c>
      <c r="AC355" s="450">
        <f>IF(IFERROR(HLOOKUP($F355,$F24:$FS24,1,FALSE),0)=0,0,1)</f>
        <v>0</v>
      </c>
      <c r="AD355" s="450">
        <f>IF(IFERROR(HLOOKUP($F355,$F25:$FS25,1,FALSE),0)=0,0,1)</f>
        <v>0</v>
      </c>
      <c r="AE355" s="450">
        <f>IF(IFERROR(HLOOKUP($F355,$F26:$FS26,1,FALSE),0)=0,0,1)</f>
        <v>0</v>
      </c>
      <c r="AF355" s="450">
        <f>IF(IFERROR(HLOOKUP($F355,$F27:$FS27,1,FALSE),0)=0,0,1)</f>
        <v>0</v>
      </c>
      <c r="AG355" s="450">
        <f>IF(IFERROR(HLOOKUP($F355,$F28:$FS28,1,FALSE),0)=0,0,1)</f>
        <v>0</v>
      </c>
      <c r="AH355" s="450">
        <f>IF(IFERROR(HLOOKUP($F355,$F29:$FS29,1,FALSE),0)=0,0,1)</f>
        <v>0</v>
      </c>
      <c r="AI355" s="450">
        <f>IF(IFERROR(HLOOKUP($F355,$F30:$FS30,1,FALSE),0)=0,0,1)</f>
        <v>0</v>
      </c>
      <c r="AJ355" s="450">
        <f>IF(IFERROR(HLOOKUP($F355,$F31:$FS31,1,FALSE),0)=0,0,1)</f>
        <v>0</v>
      </c>
      <c r="AK355" s="450">
        <f>IF(IFERROR(HLOOKUP($F355,$F32:$FS32,1,FALSE),0)=0,0,1)</f>
        <v>0</v>
      </c>
      <c r="AL355" s="450">
        <f>IF(IFERROR(HLOOKUP($F355,$F33:$FS33,1,FALSE),0)=0,0,1)</f>
        <v>0</v>
      </c>
      <c r="AM355" s="450">
        <f>IF(IFERROR(HLOOKUP($F355,$F34:$FS34,1,FALSE),0)=0,0,1)</f>
        <v>0</v>
      </c>
      <c r="AN355" s="450">
        <f>IF(IFERROR(HLOOKUP($F355,$F35:$FS35,1,FALSE),0)=0,0,1)</f>
        <v>0</v>
      </c>
      <c r="AO355" s="450">
        <f>IF(IFERROR(HLOOKUP($F355,$F36:$FS36,1,FALSE),0)=0,0,1)</f>
        <v>0</v>
      </c>
      <c r="AP355" s="450">
        <f>IF(IFERROR(HLOOKUP($F355,$F37:$FS37,1,FALSE),0)=0,0,1)</f>
        <v>0</v>
      </c>
      <c r="AQ355" s="450">
        <f>IF(IFERROR(HLOOKUP($F355,$F38:$FS38,1,FALSE),0)=0,0,1)</f>
        <v>0</v>
      </c>
      <c r="AR355" s="450">
        <f>IF(IFERROR(HLOOKUP($F355,$F39:$FS39,1,FALSE),0)=0,0,1)</f>
        <v>0</v>
      </c>
      <c r="AS355" s="450">
        <f>IF(IFERROR(HLOOKUP($F355,$F40:$FS40,1,FALSE),0)=0,0,1)</f>
        <v>0</v>
      </c>
      <c r="AT355" s="450">
        <f>IF(IFERROR(HLOOKUP($F355,$F41:$FS41,1,FALSE),0)=0,0,1)</f>
        <v>0</v>
      </c>
      <c r="AU355" s="450">
        <f>IF(IFERROR(HLOOKUP($F355,$F42:$FS42,1,FALSE),0)=0,0,1)</f>
        <v>0</v>
      </c>
      <c r="AV355" s="450">
        <f>IF(IFERROR(HLOOKUP($F355,$F43:$FS43,1,FALSE),0)=0,0,1)</f>
        <v>0</v>
      </c>
      <c r="AW355" s="450">
        <f>IF(IFERROR(HLOOKUP($F355,$F44:$FS44,1,FALSE),0)=0,0,1)</f>
        <v>0</v>
      </c>
      <c r="AX355" s="450">
        <f>IF(IFERROR(HLOOKUP($F355,$F45:$FS45,1,FALSE),0)=0,0,1)</f>
        <v>0</v>
      </c>
      <c r="AY355" s="450">
        <f>IF(IFERROR(HLOOKUP($F355,$F46:$FS46,1,FALSE),0)=0,0,1)</f>
        <v>0</v>
      </c>
      <c r="AZ355" s="450">
        <f>IF(IFERROR(HLOOKUP($F355,$F47:$FS47,1,FALSE),0)=0,0,1)</f>
        <v>0</v>
      </c>
      <c r="BA355" s="450">
        <f>IF(IFERROR(HLOOKUP($F355,$F48:$FS48,1,FALSE),0)=0,0,1)</f>
        <v>0</v>
      </c>
      <c r="BB355" s="450">
        <f>IF(IFERROR(HLOOKUP($F355,$F49:$FS49,1,FALSE),0)=0,0,1)</f>
        <v>0</v>
      </c>
      <c r="BC355" s="450">
        <f>IF(IFERROR(HLOOKUP($F355,$F50:$FS50,1,FALSE),0)=0,0,1)</f>
        <v>0</v>
      </c>
      <c r="BD355" s="450">
        <f>IF(IFERROR(HLOOKUP($F355,$F51:$FS51,1,FALSE),0)=0,0,1)</f>
        <v>0</v>
      </c>
      <c r="BE355" s="450">
        <f>IF(IFERROR(HLOOKUP($F355,$F52:$FS52,1,FALSE),0)=0,0,1)</f>
        <v>0</v>
      </c>
      <c r="BF355" s="450">
        <f>IF(IFERROR(HLOOKUP($F355,$F53:$FS53,1,FALSE),0)=0,0,1)</f>
        <v>0</v>
      </c>
      <c r="BG355" s="450">
        <f>IF(IFERROR(HLOOKUP($F355,$F54:$FS54,1,FALSE),0)=0,0,1)</f>
        <v>0</v>
      </c>
      <c r="BH355" s="450">
        <f>IF(IFERROR(HLOOKUP($F355,$F55:$FS55,1,FALSE),0)=0,0,1)</f>
        <v>0</v>
      </c>
      <c r="BI355" s="450">
        <f>IF(IFERROR(HLOOKUP($F355,$F56:$FS56,1,FALSE),0)=0,0,1)</f>
        <v>0</v>
      </c>
      <c r="BJ355" s="450">
        <f>IF(IFERROR(HLOOKUP($F355,$F57:$FS57,1,FALSE),0)=0,0,1)</f>
        <v>0</v>
      </c>
      <c r="BK355" s="450">
        <f>IF(IFERROR(HLOOKUP($F355,$F58:$FS58,1,FALSE),0)=0,0,1)</f>
        <v>0</v>
      </c>
    </row>
    <row r="356" spans="1:63" ht="13">
      <c r="A356" s="609" t="s">
        <v>828</v>
      </c>
      <c r="B356" s="619" t="s">
        <v>758</v>
      </c>
      <c r="C356">
        <f t="shared" si="2"/>
        <v>2</v>
      </c>
      <c r="E356" s="609" t="s">
        <v>828</v>
      </c>
      <c r="F356" s="619" t="s">
        <v>758</v>
      </c>
      <c r="G356" s="450">
        <f>IF(IFERROR(HLOOKUP($F356,$F2:$FS2,1,FALSE),0)=0,0,1)</f>
        <v>0</v>
      </c>
      <c r="H356" s="450">
        <f>IF(IFERROR(HLOOKUP($F356,$F3:$FS3,1,FALSE),0)=0,0,1)</f>
        <v>1</v>
      </c>
      <c r="I356" s="450">
        <f>IF(IFERROR(HLOOKUP($F356,$F4:$FS4,1,FALSE),0)=0,0,1)</f>
        <v>1</v>
      </c>
      <c r="J356" s="450">
        <f>IF(IFERROR(HLOOKUP($F356,$F5:$FS5,1,FALSE),0)=0,0,1)</f>
        <v>0</v>
      </c>
      <c r="K356" s="450">
        <f>IF(IFERROR(HLOOKUP($F356,$F6:$FS6,1,FALSE),0)=0,0,1)</f>
        <v>0</v>
      </c>
      <c r="L356" s="450">
        <f>IF(IFERROR(HLOOKUP($F356,$F7:$FS7,1,FALSE),0)=0,0,1)</f>
        <v>0</v>
      </c>
      <c r="M356" s="450">
        <f>IF(IFERROR(HLOOKUP($F356,$F8:$FS8,1,FALSE),0)=0,0,1)</f>
        <v>0</v>
      </c>
      <c r="N356" s="450">
        <f>IF(IFERROR(HLOOKUP($F356,$F9:$FS9,1,FALSE),0)=0,0,1)</f>
        <v>0</v>
      </c>
      <c r="O356" s="450">
        <f>IF(IFERROR(HLOOKUP($F356,$F10:$FS10,1,FALSE),0)=0,0,1)</f>
        <v>0</v>
      </c>
      <c r="P356" s="450">
        <f>IF(IFERROR(HLOOKUP($F356,$F11:$FS11,1,FALSE),0)=0,0,1)</f>
        <v>0</v>
      </c>
      <c r="Q356" s="450">
        <f>IF(IFERROR(HLOOKUP($F356,$F12:$FS12,1,FALSE),0)=0,0,1)</f>
        <v>0</v>
      </c>
      <c r="R356" s="450">
        <f>IF(IFERROR(HLOOKUP($F356,$F13:$FS13,1,FALSE),0)=0,0,1)</f>
        <v>0</v>
      </c>
      <c r="S356" s="450">
        <f>IF(IFERROR(HLOOKUP($F356,$F14:$FS14,1,FALSE),0)=0,0,1)</f>
        <v>0</v>
      </c>
      <c r="T356" s="450">
        <f>IF(IFERROR(HLOOKUP($F356,$F15:$FS15,1,FALSE),0)=0,0,1)</f>
        <v>0</v>
      </c>
      <c r="U356" s="450">
        <f>IF(IFERROR(HLOOKUP($F356,$F16:$FS16,1,FALSE),0)=0,0,1)</f>
        <v>0</v>
      </c>
      <c r="V356" s="450">
        <f>IF(IFERROR(HLOOKUP($F356,$F17:$FS17,1,FALSE),0)=0,0,1)</f>
        <v>0</v>
      </c>
      <c r="W356" s="450">
        <f>IF(IFERROR(HLOOKUP($F356,$F18:$FS18,1,FALSE),0)=0,0,1)</f>
        <v>0</v>
      </c>
      <c r="X356" s="450">
        <f>IF(IFERROR(HLOOKUP($F356,$F19:$FS19,1,FALSE),0)=0,0,1)</f>
        <v>0</v>
      </c>
      <c r="Y356" s="450">
        <f>IF(IFERROR(HLOOKUP($F356,$F20:$FS20,1,FALSE),0)=0,0,1)</f>
        <v>0</v>
      </c>
      <c r="Z356" s="450">
        <f>IF(IFERROR(HLOOKUP($F356,$F21:$FS21,1,FALSE),0)=0,0,1)</f>
        <v>0</v>
      </c>
      <c r="AA356" s="450">
        <f>IF(IFERROR(HLOOKUP($F356,$F22:$FS22,1,FALSE),0)=0,0,1)</f>
        <v>0</v>
      </c>
      <c r="AB356" s="450">
        <f>IF(IFERROR(HLOOKUP($F356,$F23:$FS23,1,FALSE),0)=0,0,1)</f>
        <v>0</v>
      </c>
      <c r="AC356" s="450">
        <f>IF(IFERROR(HLOOKUP($F356,$F24:$FS24,1,FALSE),0)=0,0,1)</f>
        <v>0</v>
      </c>
      <c r="AD356" s="450">
        <f>IF(IFERROR(HLOOKUP($F356,$F25:$FS25,1,FALSE),0)=0,0,1)</f>
        <v>0</v>
      </c>
      <c r="AE356" s="450">
        <f>IF(IFERROR(HLOOKUP($F356,$F26:$FS26,1,FALSE),0)=0,0,1)</f>
        <v>0</v>
      </c>
      <c r="AF356" s="450">
        <f>IF(IFERROR(HLOOKUP($F356,$F27:$FS27,1,FALSE),0)=0,0,1)</f>
        <v>0</v>
      </c>
      <c r="AG356" s="450">
        <f>IF(IFERROR(HLOOKUP($F356,$F28:$FS28,1,FALSE),0)=0,0,1)</f>
        <v>0</v>
      </c>
      <c r="AH356" s="450">
        <f>IF(IFERROR(HLOOKUP($F356,$F29:$FS29,1,FALSE),0)=0,0,1)</f>
        <v>0</v>
      </c>
      <c r="AI356" s="450">
        <f>IF(IFERROR(HLOOKUP($F356,$F30:$FS30,1,FALSE),0)=0,0,1)</f>
        <v>0</v>
      </c>
      <c r="AJ356" s="450">
        <f>IF(IFERROR(HLOOKUP($F356,$F31:$FS31,1,FALSE),0)=0,0,1)</f>
        <v>0</v>
      </c>
      <c r="AK356" s="450">
        <f>IF(IFERROR(HLOOKUP($F356,$F32:$FS32,1,FALSE),0)=0,0,1)</f>
        <v>0</v>
      </c>
      <c r="AL356" s="450">
        <f>IF(IFERROR(HLOOKUP($F356,$F33:$FS33,1,FALSE),0)=0,0,1)</f>
        <v>0</v>
      </c>
      <c r="AM356" s="450">
        <f>IF(IFERROR(HLOOKUP($F356,$F34:$FS34,1,FALSE),0)=0,0,1)</f>
        <v>0</v>
      </c>
      <c r="AN356" s="450">
        <f>IF(IFERROR(HLOOKUP($F356,$F35:$FS35,1,FALSE),0)=0,0,1)</f>
        <v>0</v>
      </c>
      <c r="AO356" s="450">
        <f>IF(IFERROR(HLOOKUP($F356,$F36:$FS36,1,FALSE),0)=0,0,1)</f>
        <v>0</v>
      </c>
      <c r="AP356" s="450">
        <f>IF(IFERROR(HLOOKUP($F356,$F37:$FS37,1,FALSE),0)=0,0,1)</f>
        <v>0</v>
      </c>
      <c r="AQ356" s="450">
        <f>IF(IFERROR(HLOOKUP($F356,$F38:$FS38,1,FALSE),0)=0,0,1)</f>
        <v>0</v>
      </c>
      <c r="AR356" s="450">
        <f>IF(IFERROR(HLOOKUP($F356,$F39:$FS39,1,FALSE),0)=0,0,1)</f>
        <v>0</v>
      </c>
      <c r="AS356" s="450">
        <f>IF(IFERROR(HLOOKUP($F356,$F40:$FS40,1,FALSE),0)=0,0,1)</f>
        <v>0</v>
      </c>
      <c r="AT356" s="450">
        <f>IF(IFERROR(HLOOKUP($F356,$F41:$FS41,1,FALSE),0)=0,0,1)</f>
        <v>0</v>
      </c>
      <c r="AU356" s="450">
        <f>IF(IFERROR(HLOOKUP($F356,$F42:$FS42,1,FALSE),0)=0,0,1)</f>
        <v>0</v>
      </c>
      <c r="AV356" s="450">
        <f>IF(IFERROR(HLOOKUP($F356,$F43:$FS43,1,FALSE),0)=0,0,1)</f>
        <v>0</v>
      </c>
      <c r="AW356" s="450">
        <f>IF(IFERROR(HLOOKUP($F356,$F44:$FS44,1,FALSE),0)=0,0,1)</f>
        <v>0</v>
      </c>
      <c r="AX356" s="450">
        <f>IF(IFERROR(HLOOKUP($F356,$F45:$FS45,1,FALSE),0)=0,0,1)</f>
        <v>0</v>
      </c>
      <c r="AY356" s="450">
        <f>IF(IFERROR(HLOOKUP($F356,$F46:$FS46,1,FALSE),0)=0,0,1)</f>
        <v>0</v>
      </c>
      <c r="AZ356" s="450">
        <f>IF(IFERROR(HLOOKUP($F356,$F47:$FS47,1,FALSE),0)=0,0,1)</f>
        <v>0</v>
      </c>
      <c r="BA356" s="450">
        <f>IF(IFERROR(HLOOKUP($F356,$F48:$FS48,1,FALSE),0)=0,0,1)</f>
        <v>0</v>
      </c>
      <c r="BB356" s="450">
        <f>IF(IFERROR(HLOOKUP($F356,$F49:$FS49,1,FALSE),0)=0,0,1)</f>
        <v>0</v>
      </c>
      <c r="BC356" s="450">
        <f>IF(IFERROR(HLOOKUP($F356,$F50:$FS50,1,FALSE),0)=0,0,1)</f>
        <v>0</v>
      </c>
      <c r="BD356" s="450">
        <f>IF(IFERROR(HLOOKUP($F356,$F51:$FS51,1,FALSE),0)=0,0,1)</f>
        <v>0</v>
      </c>
      <c r="BE356" s="450">
        <f>IF(IFERROR(HLOOKUP($F356,$F52:$FS52,1,FALSE),0)=0,0,1)</f>
        <v>0</v>
      </c>
      <c r="BF356" s="450">
        <f>IF(IFERROR(HLOOKUP($F356,$F53:$FS53,1,FALSE),0)=0,0,1)</f>
        <v>0</v>
      </c>
      <c r="BG356" s="450">
        <f>IF(IFERROR(HLOOKUP($F356,$F54:$FS54,1,FALSE),0)=0,0,1)</f>
        <v>0</v>
      </c>
      <c r="BH356" s="450">
        <f>IF(IFERROR(HLOOKUP($F356,$F55:$FS55,1,FALSE),0)=0,0,1)</f>
        <v>0</v>
      </c>
      <c r="BI356" s="450">
        <f>IF(IFERROR(HLOOKUP($F356,$F56:$FS56,1,FALSE),0)=0,0,1)</f>
        <v>0</v>
      </c>
      <c r="BJ356" s="450">
        <f>IF(IFERROR(HLOOKUP($F356,$F57:$FS57,1,FALSE),0)=0,0,1)</f>
        <v>0</v>
      </c>
      <c r="BK356" s="450">
        <f>IF(IFERROR(HLOOKUP($F356,$F58:$FS58,1,FALSE),0)=0,0,1)</f>
        <v>0</v>
      </c>
    </row>
    <row r="357" spans="1:63" ht="13">
      <c r="A357" s="609" t="s">
        <v>828</v>
      </c>
      <c r="B357" s="619" t="s">
        <v>759</v>
      </c>
      <c r="C357">
        <f t="shared" si="2"/>
        <v>2</v>
      </c>
      <c r="E357" s="609" t="s">
        <v>828</v>
      </c>
      <c r="F357" s="619" t="s">
        <v>759</v>
      </c>
      <c r="G357" s="450">
        <f>IF(IFERROR(HLOOKUP($F357,$F2:$FS2,1,FALSE),0)=0,0,1)</f>
        <v>0</v>
      </c>
      <c r="H357" s="450">
        <f>IF(IFERROR(HLOOKUP($F357,$F3:$FS3,1,FALSE),0)=0,0,1)</f>
        <v>1</v>
      </c>
      <c r="I357" s="450">
        <f>IF(IFERROR(HLOOKUP($F357,$F4:$FS4,1,FALSE),0)=0,0,1)</f>
        <v>1</v>
      </c>
      <c r="J357" s="450">
        <f>IF(IFERROR(HLOOKUP($F357,$F5:$FS5,1,FALSE),0)=0,0,1)</f>
        <v>0</v>
      </c>
      <c r="K357" s="450">
        <f>IF(IFERROR(HLOOKUP($F357,$F6:$FS6,1,FALSE),0)=0,0,1)</f>
        <v>0</v>
      </c>
      <c r="L357" s="450">
        <f>IF(IFERROR(HLOOKUP($F357,$F7:$FS7,1,FALSE),0)=0,0,1)</f>
        <v>0</v>
      </c>
      <c r="M357" s="450">
        <f>IF(IFERROR(HLOOKUP($F357,$F8:$FS8,1,FALSE),0)=0,0,1)</f>
        <v>0</v>
      </c>
      <c r="N357" s="450">
        <f>IF(IFERROR(HLOOKUP($F357,$F9:$FS9,1,FALSE),0)=0,0,1)</f>
        <v>0</v>
      </c>
      <c r="O357" s="450">
        <f>IF(IFERROR(HLOOKUP($F357,$F10:$FS10,1,FALSE),0)=0,0,1)</f>
        <v>0</v>
      </c>
      <c r="P357" s="450">
        <f>IF(IFERROR(HLOOKUP($F357,$F11:$FS11,1,FALSE),0)=0,0,1)</f>
        <v>0</v>
      </c>
      <c r="Q357" s="450">
        <f>IF(IFERROR(HLOOKUP($F357,$F12:$FS12,1,FALSE),0)=0,0,1)</f>
        <v>0</v>
      </c>
      <c r="R357" s="450">
        <f>IF(IFERROR(HLOOKUP($F357,$F13:$FS13,1,FALSE),0)=0,0,1)</f>
        <v>0</v>
      </c>
      <c r="S357" s="450">
        <f>IF(IFERROR(HLOOKUP($F357,$F14:$FS14,1,FALSE),0)=0,0,1)</f>
        <v>0</v>
      </c>
      <c r="T357" s="450">
        <f>IF(IFERROR(HLOOKUP($F357,$F15:$FS15,1,FALSE),0)=0,0,1)</f>
        <v>0</v>
      </c>
      <c r="U357" s="450">
        <f>IF(IFERROR(HLOOKUP($F357,$F16:$FS16,1,FALSE),0)=0,0,1)</f>
        <v>0</v>
      </c>
      <c r="V357" s="450">
        <f>IF(IFERROR(HLOOKUP($F357,$F17:$FS17,1,FALSE),0)=0,0,1)</f>
        <v>0</v>
      </c>
      <c r="W357" s="450">
        <f>IF(IFERROR(HLOOKUP($F357,$F18:$FS18,1,FALSE),0)=0,0,1)</f>
        <v>0</v>
      </c>
      <c r="X357" s="450">
        <f>IF(IFERROR(HLOOKUP($F357,$F19:$FS19,1,FALSE),0)=0,0,1)</f>
        <v>0</v>
      </c>
      <c r="Y357" s="450">
        <f>IF(IFERROR(HLOOKUP($F357,$F20:$FS20,1,FALSE),0)=0,0,1)</f>
        <v>0</v>
      </c>
      <c r="Z357" s="450">
        <f>IF(IFERROR(HLOOKUP($F357,$F21:$FS21,1,FALSE),0)=0,0,1)</f>
        <v>0</v>
      </c>
      <c r="AA357" s="450">
        <f>IF(IFERROR(HLOOKUP($F357,$F22:$FS22,1,FALSE),0)=0,0,1)</f>
        <v>0</v>
      </c>
      <c r="AB357" s="450">
        <f>IF(IFERROR(HLOOKUP($F357,$F23:$FS23,1,FALSE),0)=0,0,1)</f>
        <v>0</v>
      </c>
      <c r="AC357" s="450">
        <f>IF(IFERROR(HLOOKUP($F357,$F24:$FS24,1,FALSE),0)=0,0,1)</f>
        <v>0</v>
      </c>
      <c r="AD357" s="450">
        <f>IF(IFERROR(HLOOKUP($F357,$F25:$FS25,1,FALSE),0)=0,0,1)</f>
        <v>0</v>
      </c>
      <c r="AE357" s="450">
        <f>IF(IFERROR(HLOOKUP($F357,$F26:$FS26,1,FALSE),0)=0,0,1)</f>
        <v>0</v>
      </c>
      <c r="AF357" s="450">
        <f>IF(IFERROR(HLOOKUP($F357,$F27:$FS27,1,FALSE),0)=0,0,1)</f>
        <v>0</v>
      </c>
      <c r="AG357" s="450">
        <f>IF(IFERROR(HLOOKUP($F357,$F28:$FS28,1,FALSE),0)=0,0,1)</f>
        <v>0</v>
      </c>
      <c r="AH357" s="450">
        <f>IF(IFERROR(HLOOKUP($F357,$F29:$FS29,1,FALSE),0)=0,0,1)</f>
        <v>0</v>
      </c>
      <c r="AI357" s="450">
        <f>IF(IFERROR(HLOOKUP($F357,$F30:$FS30,1,FALSE),0)=0,0,1)</f>
        <v>0</v>
      </c>
      <c r="AJ357" s="450">
        <f>IF(IFERROR(HLOOKUP($F357,$F31:$FS31,1,FALSE),0)=0,0,1)</f>
        <v>0</v>
      </c>
      <c r="AK357" s="450">
        <f>IF(IFERROR(HLOOKUP($F357,$F32:$FS32,1,FALSE),0)=0,0,1)</f>
        <v>0</v>
      </c>
      <c r="AL357" s="450">
        <f>IF(IFERROR(HLOOKUP($F357,$F33:$FS33,1,FALSE),0)=0,0,1)</f>
        <v>0</v>
      </c>
      <c r="AM357" s="450">
        <f>IF(IFERROR(HLOOKUP($F357,$F34:$FS34,1,FALSE),0)=0,0,1)</f>
        <v>0</v>
      </c>
      <c r="AN357" s="450">
        <f>IF(IFERROR(HLOOKUP($F357,$F35:$FS35,1,FALSE),0)=0,0,1)</f>
        <v>0</v>
      </c>
      <c r="AO357" s="450">
        <f>IF(IFERROR(HLOOKUP($F357,$F36:$FS36,1,FALSE),0)=0,0,1)</f>
        <v>0</v>
      </c>
      <c r="AP357" s="450">
        <f>IF(IFERROR(HLOOKUP($F357,$F37:$FS37,1,FALSE),0)=0,0,1)</f>
        <v>0</v>
      </c>
      <c r="AQ357" s="450">
        <f>IF(IFERROR(HLOOKUP($F357,$F38:$FS38,1,FALSE),0)=0,0,1)</f>
        <v>0</v>
      </c>
      <c r="AR357" s="450">
        <f>IF(IFERROR(HLOOKUP($F357,$F39:$FS39,1,FALSE),0)=0,0,1)</f>
        <v>0</v>
      </c>
      <c r="AS357" s="450">
        <f>IF(IFERROR(HLOOKUP($F357,$F40:$FS40,1,FALSE),0)=0,0,1)</f>
        <v>0</v>
      </c>
      <c r="AT357" s="450">
        <f>IF(IFERROR(HLOOKUP($F357,$F41:$FS41,1,FALSE),0)=0,0,1)</f>
        <v>0</v>
      </c>
      <c r="AU357" s="450">
        <f>IF(IFERROR(HLOOKUP($F357,$F42:$FS42,1,FALSE),0)=0,0,1)</f>
        <v>0</v>
      </c>
      <c r="AV357" s="450">
        <f>IF(IFERROR(HLOOKUP($F357,$F43:$FS43,1,FALSE),0)=0,0,1)</f>
        <v>0</v>
      </c>
      <c r="AW357" s="450">
        <f>IF(IFERROR(HLOOKUP($F357,$F44:$FS44,1,FALSE),0)=0,0,1)</f>
        <v>0</v>
      </c>
      <c r="AX357" s="450">
        <f>IF(IFERROR(HLOOKUP($F357,$F45:$FS45,1,FALSE),0)=0,0,1)</f>
        <v>0</v>
      </c>
      <c r="AY357" s="450">
        <f>IF(IFERROR(HLOOKUP($F357,$F46:$FS46,1,FALSE),0)=0,0,1)</f>
        <v>0</v>
      </c>
      <c r="AZ357" s="450">
        <f>IF(IFERROR(HLOOKUP($F357,$F47:$FS47,1,FALSE),0)=0,0,1)</f>
        <v>0</v>
      </c>
      <c r="BA357" s="450">
        <f>IF(IFERROR(HLOOKUP($F357,$F48:$FS48,1,FALSE),0)=0,0,1)</f>
        <v>0</v>
      </c>
      <c r="BB357" s="450">
        <f>IF(IFERROR(HLOOKUP($F357,$F49:$FS49,1,FALSE),0)=0,0,1)</f>
        <v>0</v>
      </c>
      <c r="BC357" s="450">
        <f>IF(IFERROR(HLOOKUP($F357,$F50:$FS50,1,FALSE),0)=0,0,1)</f>
        <v>0</v>
      </c>
      <c r="BD357" s="450">
        <f>IF(IFERROR(HLOOKUP($F357,$F51:$FS51,1,FALSE),0)=0,0,1)</f>
        <v>0</v>
      </c>
      <c r="BE357" s="450">
        <f>IF(IFERROR(HLOOKUP($F357,$F52:$FS52,1,FALSE),0)=0,0,1)</f>
        <v>0</v>
      </c>
      <c r="BF357" s="450">
        <f>IF(IFERROR(HLOOKUP($F357,$F53:$FS53,1,FALSE),0)=0,0,1)</f>
        <v>0</v>
      </c>
      <c r="BG357" s="450">
        <f>IF(IFERROR(HLOOKUP($F357,$F54:$FS54,1,FALSE),0)=0,0,1)</f>
        <v>0</v>
      </c>
      <c r="BH357" s="450">
        <f>IF(IFERROR(HLOOKUP($F357,$F55:$FS55,1,FALSE),0)=0,0,1)</f>
        <v>0</v>
      </c>
      <c r="BI357" s="450">
        <f>IF(IFERROR(HLOOKUP($F357,$F56:$FS56,1,FALSE),0)=0,0,1)</f>
        <v>0</v>
      </c>
      <c r="BJ357" s="450">
        <f>IF(IFERROR(HLOOKUP($F357,$F57:$FS57,1,FALSE),0)=0,0,1)</f>
        <v>0</v>
      </c>
      <c r="BK357" s="450">
        <f>IF(IFERROR(HLOOKUP($F357,$F58:$FS58,1,FALSE),0)=0,0,1)</f>
        <v>0</v>
      </c>
    </row>
    <row r="358" spans="1:63" ht="13">
      <c r="A358" s="609" t="s">
        <v>828</v>
      </c>
      <c r="B358" s="619" t="s">
        <v>760</v>
      </c>
      <c r="C358">
        <f t="shared" si="2"/>
        <v>2</v>
      </c>
      <c r="E358" s="609" t="s">
        <v>828</v>
      </c>
      <c r="F358" s="619" t="s">
        <v>760</v>
      </c>
      <c r="G358" s="450">
        <f>IF(IFERROR(HLOOKUP($F358,$F2:$FS2,1,FALSE),0)=0,0,1)</f>
        <v>0</v>
      </c>
      <c r="H358" s="450">
        <f>IF(IFERROR(HLOOKUP($F358,$F3:$FS3,1,FALSE),0)=0,0,1)</f>
        <v>1</v>
      </c>
      <c r="I358" s="450">
        <f>IF(IFERROR(HLOOKUP($F358,$F4:$FS4,1,FALSE),0)=0,0,1)</f>
        <v>1</v>
      </c>
      <c r="J358" s="450">
        <f>IF(IFERROR(HLOOKUP($F358,$F5:$FS5,1,FALSE),0)=0,0,1)</f>
        <v>0</v>
      </c>
      <c r="K358" s="450">
        <f>IF(IFERROR(HLOOKUP($F358,$F6:$FS6,1,FALSE),0)=0,0,1)</f>
        <v>0</v>
      </c>
      <c r="L358" s="450">
        <f>IF(IFERROR(HLOOKUP($F358,$F7:$FS7,1,FALSE),0)=0,0,1)</f>
        <v>0</v>
      </c>
      <c r="M358" s="450">
        <f>IF(IFERROR(HLOOKUP($F358,$F8:$FS8,1,FALSE),0)=0,0,1)</f>
        <v>0</v>
      </c>
      <c r="N358" s="450">
        <f>IF(IFERROR(HLOOKUP($F358,$F9:$FS9,1,FALSE),0)=0,0,1)</f>
        <v>0</v>
      </c>
      <c r="O358" s="450">
        <f>IF(IFERROR(HLOOKUP($F358,$F10:$FS10,1,FALSE),0)=0,0,1)</f>
        <v>0</v>
      </c>
      <c r="P358" s="450">
        <f>IF(IFERROR(HLOOKUP($F358,$F11:$FS11,1,FALSE),0)=0,0,1)</f>
        <v>0</v>
      </c>
      <c r="Q358" s="450">
        <f>IF(IFERROR(HLOOKUP($F358,$F12:$FS12,1,FALSE),0)=0,0,1)</f>
        <v>0</v>
      </c>
      <c r="R358" s="450">
        <f>IF(IFERROR(HLOOKUP($F358,$F13:$FS13,1,FALSE),0)=0,0,1)</f>
        <v>0</v>
      </c>
      <c r="S358" s="450">
        <f>IF(IFERROR(HLOOKUP($F358,$F14:$FS14,1,FALSE),0)=0,0,1)</f>
        <v>0</v>
      </c>
      <c r="T358" s="450">
        <f>IF(IFERROR(HLOOKUP($F358,$F15:$FS15,1,FALSE),0)=0,0,1)</f>
        <v>0</v>
      </c>
      <c r="U358" s="450">
        <f>IF(IFERROR(HLOOKUP($F358,$F16:$FS16,1,FALSE),0)=0,0,1)</f>
        <v>0</v>
      </c>
      <c r="V358" s="450">
        <f>IF(IFERROR(HLOOKUP($F358,$F17:$FS17,1,FALSE),0)=0,0,1)</f>
        <v>0</v>
      </c>
      <c r="W358" s="450">
        <f>IF(IFERROR(HLOOKUP($F358,$F18:$FS18,1,FALSE),0)=0,0,1)</f>
        <v>0</v>
      </c>
      <c r="X358" s="450">
        <f>IF(IFERROR(HLOOKUP($F358,$F19:$FS19,1,FALSE),0)=0,0,1)</f>
        <v>0</v>
      </c>
      <c r="Y358" s="450">
        <f>IF(IFERROR(HLOOKUP($F358,$F20:$FS20,1,FALSE),0)=0,0,1)</f>
        <v>0</v>
      </c>
      <c r="Z358" s="450">
        <f>IF(IFERROR(HLOOKUP($F358,$F21:$FS21,1,FALSE),0)=0,0,1)</f>
        <v>0</v>
      </c>
      <c r="AA358" s="450">
        <f>IF(IFERROR(HLOOKUP($F358,$F22:$FS22,1,FALSE),0)=0,0,1)</f>
        <v>0</v>
      </c>
      <c r="AB358" s="450">
        <f>IF(IFERROR(HLOOKUP($F358,$F23:$FS23,1,FALSE),0)=0,0,1)</f>
        <v>0</v>
      </c>
      <c r="AC358" s="450">
        <f>IF(IFERROR(HLOOKUP($F358,$F24:$FS24,1,FALSE),0)=0,0,1)</f>
        <v>0</v>
      </c>
      <c r="AD358" s="450">
        <f>IF(IFERROR(HLOOKUP($F358,$F25:$FS25,1,FALSE),0)=0,0,1)</f>
        <v>0</v>
      </c>
      <c r="AE358" s="450">
        <f>IF(IFERROR(HLOOKUP($F358,$F26:$FS26,1,FALSE),0)=0,0,1)</f>
        <v>0</v>
      </c>
      <c r="AF358" s="450">
        <f>IF(IFERROR(HLOOKUP($F358,$F27:$FS27,1,FALSE),0)=0,0,1)</f>
        <v>0</v>
      </c>
      <c r="AG358" s="450">
        <f>IF(IFERROR(HLOOKUP($F358,$F28:$FS28,1,FALSE),0)=0,0,1)</f>
        <v>0</v>
      </c>
      <c r="AH358" s="450">
        <f>IF(IFERROR(HLOOKUP($F358,$F29:$FS29,1,FALSE),0)=0,0,1)</f>
        <v>0</v>
      </c>
      <c r="AI358" s="450">
        <f>IF(IFERROR(HLOOKUP($F358,$F30:$FS30,1,FALSE),0)=0,0,1)</f>
        <v>0</v>
      </c>
      <c r="AJ358" s="450">
        <f>IF(IFERROR(HLOOKUP($F358,$F31:$FS31,1,FALSE),0)=0,0,1)</f>
        <v>0</v>
      </c>
      <c r="AK358" s="450">
        <f>IF(IFERROR(HLOOKUP($F358,$F32:$FS32,1,FALSE),0)=0,0,1)</f>
        <v>0</v>
      </c>
      <c r="AL358" s="450">
        <f>IF(IFERROR(HLOOKUP($F358,$F33:$FS33,1,FALSE),0)=0,0,1)</f>
        <v>0</v>
      </c>
      <c r="AM358" s="450">
        <f>IF(IFERROR(HLOOKUP($F358,$F34:$FS34,1,FALSE),0)=0,0,1)</f>
        <v>0</v>
      </c>
      <c r="AN358" s="450">
        <f>IF(IFERROR(HLOOKUP($F358,$F35:$FS35,1,FALSE),0)=0,0,1)</f>
        <v>0</v>
      </c>
      <c r="AO358" s="450">
        <f>IF(IFERROR(HLOOKUP($F358,$F36:$FS36,1,FALSE),0)=0,0,1)</f>
        <v>0</v>
      </c>
      <c r="AP358" s="450">
        <f>IF(IFERROR(HLOOKUP($F358,$F37:$FS37,1,FALSE),0)=0,0,1)</f>
        <v>0</v>
      </c>
      <c r="AQ358" s="450">
        <f>IF(IFERROR(HLOOKUP($F358,$F38:$FS38,1,FALSE),0)=0,0,1)</f>
        <v>0</v>
      </c>
      <c r="AR358" s="450">
        <f>IF(IFERROR(HLOOKUP($F358,$F39:$FS39,1,FALSE),0)=0,0,1)</f>
        <v>0</v>
      </c>
      <c r="AS358" s="450">
        <f>IF(IFERROR(HLOOKUP($F358,$F40:$FS40,1,FALSE),0)=0,0,1)</f>
        <v>0</v>
      </c>
      <c r="AT358" s="450">
        <f>IF(IFERROR(HLOOKUP($F358,$F41:$FS41,1,FALSE),0)=0,0,1)</f>
        <v>0</v>
      </c>
      <c r="AU358" s="450">
        <f>IF(IFERROR(HLOOKUP($F358,$F42:$FS42,1,FALSE),0)=0,0,1)</f>
        <v>0</v>
      </c>
      <c r="AV358" s="450">
        <f>IF(IFERROR(HLOOKUP($F358,$F43:$FS43,1,FALSE),0)=0,0,1)</f>
        <v>0</v>
      </c>
      <c r="AW358" s="450">
        <f>IF(IFERROR(HLOOKUP($F358,$F44:$FS44,1,FALSE),0)=0,0,1)</f>
        <v>0</v>
      </c>
      <c r="AX358" s="450">
        <f>IF(IFERROR(HLOOKUP($F358,$F45:$FS45,1,FALSE),0)=0,0,1)</f>
        <v>0</v>
      </c>
      <c r="AY358" s="450">
        <f>IF(IFERROR(HLOOKUP($F358,$F46:$FS46,1,FALSE),0)=0,0,1)</f>
        <v>0</v>
      </c>
      <c r="AZ358" s="450">
        <f>IF(IFERROR(HLOOKUP($F358,$F47:$FS47,1,FALSE),0)=0,0,1)</f>
        <v>0</v>
      </c>
      <c r="BA358" s="450">
        <f>IF(IFERROR(HLOOKUP($F358,$F48:$FS48,1,FALSE),0)=0,0,1)</f>
        <v>0</v>
      </c>
      <c r="BB358" s="450">
        <f>IF(IFERROR(HLOOKUP($F358,$F49:$FS49,1,FALSE),0)=0,0,1)</f>
        <v>0</v>
      </c>
      <c r="BC358" s="450">
        <f>IF(IFERROR(HLOOKUP($F358,$F50:$FS50,1,FALSE),0)=0,0,1)</f>
        <v>0</v>
      </c>
      <c r="BD358" s="450">
        <f>IF(IFERROR(HLOOKUP($F358,$F51:$FS51,1,FALSE),0)=0,0,1)</f>
        <v>0</v>
      </c>
      <c r="BE358" s="450">
        <f>IF(IFERROR(HLOOKUP($F358,$F52:$FS52,1,FALSE),0)=0,0,1)</f>
        <v>0</v>
      </c>
      <c r="BF358" s="450">
        <f>IF(IFERROR(HLOOKUP($F358,$F53:$FS53,1,FALSE),0)=0,0,1)</f>
        <v>0</v>
      </c>
      <c r="BG358" s="450">
        <f>IF(IFERROR(HLOOKUP($F358,$F54:$FS54,1,FALSE),0)=0,0,1)</f>
        <v>0</v>
      </c>
      <c r="BH358" s="450">
        <f>IF(IFERROR(HLOOKUP($F358,$F55:$FS55,1,FALSE),0)=0,0,1)</f>
        <v>0</v>
      </c>
      <c r="BI358" s="450">
        <f>IF(IFERROR(HLOOKUP($F358,$F56:$FS56,1,FALSE),0)=0,0,1)</f>
        <v>0</v>
      </c>
      <c r="BJ358" s="450">
        <f>IF(IFERROR(HLOOKUP($F358,$F57:$FS57,1,FALSE),0)=0,0,1)</f>
        <v>0</v>
      </c>
      <c r="BK358" s="450">
        <f>IF(IFERROR(HLOOKUP($F358,$F58:$FS58,1,FALSE),0)=0,0,1)</f>
        <v>0</v>
      </c>
    </row>
    <row r="359" spans="1:63" ht="13">
      <c r="A359" s="609" t="s">
        <v>828</v>
      </c>
      <c r="B359" s="619" t="s">
        <v>761</v>
      </c>
      <c r="C359">
        <f t="shared" si="2"/>
        <v>2</v>
      </c>
      <c r="E359" s="609" t="s">
        <v>828</v>
      </c>
      <c r="F359" s="619" t="s">
        <v>761</v>
      </c>
      <c r="G359" s="450">
        <f>IF(IFERROR(HLOOKUP($F359,$F2:$FS2,1,FALSE),0)=0,0,1)</f>
        <v>0</v>
      </c>
      <c r="H359" s="450">
        <f>IF(IFERROR(HLOOKUP($F359,$F3:$FS3,1,FALSE),0)=0,0,1)</f>
        <v>1</v>
      </c>
      <c r="I359" s="450">
        <f>IF(IFERROR(HLOOKUP($F359,$F4:$FS4,1,FALSE),0)=0,0,1)</f>
        <v>1</v>
      </c>
      <c r="J359" s="450">
        <f>IF(IFERROR(HLOOKUP($F359,$F5:$FS5,1,FALSE),0)=0,0,1)</f>
        <v>0</v>
      </c>
      <c r="K359" s="450">
        <f>IF(IFERROR(HLOOKUP($F359,$F6:$FS6,1,FALSE),0)=0,0,1)</f>
        <v>0</v>
      </c>
      <c r="L359" s="450">
        <f>IF(IFERROR(HLOOKUP($F359,$F7:$FS7,1,FALSE),0)=0,0,1)</f>
        <v>0</v>
      </c>
      <c r="M359" s="450">
        <f>IF(IFERROR(HLOOKUP($F359,$F8:$FS8,1,FALSE),0)=0,0,1)</f>
        <v>0</v>
      </c>
      <c r="N359" s="450">
        <f>IF(IFERROR(HLOOKUP($F359,$F9:$FS9,1,FALSE),0)=0,0,1)</f>
        <v>0</v>
      </c>
      <c r="O359" s="450">
        <f>IF(IFERROR(HLOOKUP($F359,$F10:$FS10,1,FALSE),0)=0,0,1)</f>
        <v>0</v>
      </c>
      <c r="P359" s="450">
        <f>IF(IFERROR(HLOOKUP($F359,$F11:$FS11,1,FALSE),0)=0,0,1)</f>
        <v>0</v>
      </c>
      <c r="Q359" s="450">
        <f>IF(IFERROR(HLOOKUP($F359,$F12:$FS12,1,FALSE),0)=0,0,1)</f>
        <v>0</v>
      </c>
      <c r="R359" s="450">
        <f>IF(IFERROR(HLOOKUP($F359,$F13:$FS13,1,FALSE),0)=0,0,1)</f>
        <v>0</v>
      </c>
      <c r="S359" s="450">
        <f>IF(IFERROR(HLOOKUP($F359,$F14:$FS14,1,FALSE),0)=0,0,1)</f>
        <v>0</v>
      </c>
      <c r="T359" s="450">
        <f>IF(IFERROR(HLOOKUP($F359,$F15:$FS15,1,FALSE),0)=0,0,1)</f>
        <v>0</v>
      </c>
      <c r="U359" s="450">
        <f>IF(IFERROR(HLOOKUP($F359,$F16:$FS16,1,FALSE),0)=0,0,1)</f>
        <v>0</v>
      </c>
      <c r="V359" s="450">
        <f>IF(IFERROR(HLOOKUP($F359,$F17:$FS17,1,FALSE),0)=0,0,1)</f>
        <v>0</v>
      </c>
      <c r="W359" s="450">
        <f>IF(IFERROR(HLOOKUP($F359,$F18:$FS18,1,FALSE),0)=0,0,1)</f>
        <v>0</v>
      </c>
      <c r="X359" s="450">
        <f>IF(IFERROR(HLOOKUP($F359,$F19:$FS19,1,FALSE),0)=0,0,1)</f>
        <v>0</v>
      </c>
      <c r="Y359" s="450">
        <f>IF(IFERROR(HLOOKUP($F359,$F20:$FS20,1,FALSE),0)=0,0,1)</f>
        <v>0</v>
      </c>
      <c r="Z359" s="450">
        <f>IF(IFERROR(HLOOKUP($F359,$F21:$FS21,1,FALSE),0)=0,0,1)</f>
        <v>0</v>
      </c>
      <c r="AA359" s="450">
        <f>IF(IFERROR(HLOOKUP($F359,$F22:$FS22,1,FALSE),0)=0,0,1)</f>
        <v>0</v>
      </c>
      <c r="AB359" s="450">
        <f>IF(IFERROR(HLOOKUP($F359,$F23:$FS23,1,FALSE),0)=0,0,1)</f>
        <v>0</v>
      </c>
      <c r="AC359" s="450">
        <f>IF(IFERROR(HLOOKUP($F359,$F24:$FS24,1,FALSE),0)=0,0,1)</f>
        <v>0</v>
      </c>
      <c r="AD359" s="450">
        <f>IF(IFERROR(HLOOKUP($F359,$F25:$FS25,1,FALSE),0)=0,0,1)</f>
        <v>0</v>
      </c>
      <c r="AE359" s="450">
        <f>IF(IFERROR(HLOOKUP($F359,$F26:$FS26,1,FALSE),0)=0,0,1)</f>
        <v>0</v>
      </c>
      <c r="AF359" s="450">
        <f>IF(IFERROR(HLOOKUP($F359,$F27:$FS27,1,FALSE),0)=0,0,1)</f>
        <v>0</v>
      </c>
      <c r="AG359" s="450">
        <f>IF(IFERROR(HLOOKUP($F359,$F28:$FS28,1,FALSE),0)=0,0,1)</f>
        <v>0</v>
      </c>
      <c r="AH359" s="450">
        <f>IF(IFERROR(HLOOKUP($F359,$F29:$FS29,1,FALSE),0)=0,0,1)</f>
        <v>0</v>
      </c>
      <c r="AI359" s="450">
        <f>IF(IFERROR(HLOOKUP($F359,$F30:$FS30,1,FALSE),0)=0,0,1)</f>
        <v>0</v>
      </c>
      <c r="AJ359" s="450">
        <f>IF(IFERROR(HLOOKUP($F359,$F31:$FS31,1,FALSE),0)=0,0,1)</f>
        <v>0</v>
      </c>
      <c r="AK359" s="450">
        <f>IF(IFERROR(HLOOKUP($F359,$F32:$FS32,1,FALSE),0)=0,0,1)</f>
        <v>0</v>
      </c>
      <c r="AL359" s="450">
        <f>IF(IFERROR(HLOOKUP($F359,$F33:$FS33,1,FALSE),0)=0,0,1)</f>
        <v>0</v>
      </c>
      <c r="AM359" s="450">
        <f>IF(IFERROR(HLOOKUP($F359,$F34:$FS34,1,FALSE),0)=0,0,1)</f>
        <v>0</v>
      </c>
      <c r="AN359" s="450">
        <f>IF(IFERROR(HLOOKUP($F359,$F35:$FS35,1,FALSE),0)=0,0,1)</f>
        <v>0</v>
      </c>
      <c r="AO359" s="450">
        <f>IF(IFERROR(HLOOKUP($F359,$F36:$FS36,1,FALSE),0)=0,0,1)</f>
        <v>0</v>
      </c>
      <c r="AP359" s="450">
        <f>IF(IFERROR(HLOOKUP($F359,$F37:$FS37,1,FALSE),0)=0,0,1)</f>
        <v>0</v>
      </c>
      <c r="AQ359" s="450">
        <f>IF(IFERROR(HLOOKUP($F359,$F38:$FS38,1,FALSE),0)=0,0,1)</f>
        <v>0</v>
      </c>
      <c r="AR359" s="450">
        <f>IF(IFERROR(HLOOKUP($F359,$F39:$FS39,1,FALSE),0)=0,0,1)</f>
        <v>0</v>
      </c>
      <c r="AS359" s="450">
        <f>IF(IFERROR(HLOOKUP($F359,$F40:$FS40,1,FALSE),0)=0,0,1)</f>
        <v>0</v>
      </c>
      <c r="AT359" s="450">
        <f>IF(IFERROR(HLOOKUP($F359,$F41:$FS41,1,FALSE),0)=0,0,1)</f>
        <v>0</v>
      </c>
      <c r="AU359" s="450">
        <f>IF(IFERROR(HLOOKUP($F359,$F42:$FS42,1,FALSE),0)=0,0,1)</f>
        <v>0</v>
      </c>
      <c r="AV359" s="450">
        <f>IF(IFERROR(HLOOKUP($F359,$F43:$FS43,1,FALSE),0)=0,0,1)</f>
        <v>0</v>
      </c>
      <c r="AW359" s="450">
        <f>IF(IFERROR(HLOOKUP($F359,$F44:$FS44,1,FALSE),0)=0,0,1)</f>
        <v>0</v>
      </c>
      <c r="AX359" s="450">
        <f>IF(IFERROR(HLOOKUP($F359,$F45:$FS45,1,FALSE),0)=0,0,1)</f>
        <v>0</v>
      </c>
      <c r="AY359" s="450">
        <f>IF(IFERROR(HLOOKUP($F359,$F46:$FS46,1,FALSE),0)=0,0,1)</f>
        <v>0</v>
      </c>
      <c r="AZ359" s="450">
        <f>IF(IFERROR(HLOOKUP($F359,$F47:$FS47,1,FALSE),0)=0,0,1)</f>
        <v>0</v>
      </c>
      <c r="BA359" s="450">
        <f>IF(IFERROR(HLOOKUP($F359,$F48:$FS48,1,FALSE),0)=0,0,1)</f>
        <v>0</v>
      </c>
      <c r="BB359" s="450">
        <f>IF(IFERROR(HLOOKUP($F359,$F49:$FS49,1,FALSE),0)=0,0,1)</f>
        <v>0</v>
      </c>
      <c r="BC359" s="450">
        <f>IF(IFERROR(HLOOKUP($F359,$F50:$FS50,1,FALSE),0)=0,0,1)</f>
        <v>0</v>
      </c>
      <c r="BD359" s="450">
        <f>IF(IFERROR(HLOOKUP($F359,$F51:$FS51,1,FALSE),0)=0,0,1)</f>
        <v>0</v>
      </c>
      <c r="BE359" s="450">
        <f>IF(IFERROR(HLOOKUP($F359,$F52:$FS52,1,FALSE),0)=0,0,1)</f>
        <v>0</v>
      </c>
      <c r="BF359" s="450">
        <f>IF(IFERROR(HLOOKUP($F359,$F53:$FS53,1,FALSE),0)=0,0,1)</f>
        <v>0</v>
      </c>
      <c r="BG359" s="450">
        <f>IF(IFERROR(HLOOKUP($F359,$F54:$FS54,1,FALSE),0)=0,0,1)</f>
        <v>0</v>
      </c>
      <c r="BH359" s="450">
        <f>IF(IFERROR(HLOOKUP($F359,$F55:$FS55,1,FALSE),0)=0,0,1)</f>
        <v>0</v>
      </c>
      <c r="BI359" s="450">
        <f>IF(IFERROR(HLOOKUP($F359,$F56:$FS56,1,FALSE),0)=0,0,1)</f>
        <v>0</v>
      </c>
      <c r="BJ359" s="450">
        <f>IF(IFERROR(HLOOKUP($F359,$F57:$FS57,1,FALSE),0)=0,0,1)</f>
        <v>0</v>
      </c>
      <c r="BK359" s="450">
        <f>IF(IFERROR(HLOOKUP($F359,$F58:$FS58,1,FALSE),0)=0,0,1)</f>
        <v>0</v>
      </c>
    </row>
    <row r="360" spans="1:63" ht="13">
      <c r="A360" s="609" t="s">
        <v>828</v>
      </c>
      <c r="B360" s="619" t="s">
        <v>762</v>
      </c>
      <c r="C360">
        <f t="shared" si="2"/>
        <v>4</v>
      </c>
      <c r="E360" s="609" t="s">
        <v>828</v>
      </c>
      <c r="F360" s="619" t="s">
        <v>762</v>
      </c>
      <c r="G360" s="450">
        <f>IF(IFERROR(HLOOKUP($F360,$F2:$FS2,1,FALSE),0)=0,0,1)</f>
        <v>0</v>
      </c>
      <c r="H360" s="450">
        <f>IF(IFERROR(HLOOKUP($F360,$F3:$FS3,1,FALSE),0)=0,0,1)</f>
        <v>1</v>
      </c>
      <c r="I360" s="450">
        <f>IF(IFERROR(HLOOKUP($F360,$F4:$FS4,1,FALSE),0)=0,0,1)</f>
        <v>1</v>
      </c>
      <c r="J360" s="450">
        <f>IF(IFERROR(HLOOKUP($F360,$F5:$FS5,1,FALSE),0)=0,0,1)</f>
        <v>0</v>
      </c>
      <c r="K360" s="450">
        <f>IF(IFERROR(HLOOKUP($F360,$F6:$FS6,1,FALSE),0)=0,0,1)</f>
        <v>0</v>
      </c>
      <c r="L360" s="450">
        <f>IF(IFERROR(HLOOKUP($F360,$F7:$FS7,1,FALSE),0)=0,0,1)</f>
        <v>0</v>
      </c>
      <c r="M360" s="450">
        <f>IF(IFERROR(HLOOKUP($F360,$F8:$FS8,1,FALSE),0)=0,0,1)</f>
        <v>0</v>
      </c>
      <c r="N360" s="450">
        <f>IF(IFERROR(HLOOKUP($F360,$F9:$FS9,1,FALSE),0)=0,0,1)</f>
        <v>0</v>
      </c>
      <c r="O360" s="450">
        <f>IF(IFERROR(HLOOKUP($F360,$F10:$FS10,1,FALSE),0)=0,0,1)</f>
        <v>0</v>
      </c>
      <c r="P360" s="450">
        <f>IF(IFERROR(HLOOKUP($F360,$F11:$FS11,1,FALSE),0)=0,0,1)</f>
        <v>0</v>
      </c>
      <c r="Q360" s="450">
        <f>IF(IFERROR(HLOOKUP($F360,$F12:$FS12,1,FALSE),0)=0,0,1)</f>
        <v>0</v>
      </c>
      <c r="R360" s="450">
        <f>IF(IFERROR(HLOOKUP($F360,$F13:$FS13,1,FALSE),0)=0,0,1)</f>
        <v>0</v>
      </c>
      <c r="S360" s="450">
        <f>IF(IFERROR(HLOOKUP($F360,$F14:$FS14,1,FALSE),0)=0,0,1)</f>
        <v>0</v>
      </c>
      <c r="T360" s="450">
        <f>IF(IFERROR(HLOOKUP($F360,$F15:$FS15,1,FALSE),0)=0,0,1)</f>
        <v>0</v>
      </c>
      <c r="U360" s="450">
        <f>IF(IFERROR(HLOOKUP($F360,$F16:$FS16,1,FALSE),0)=0,0,1)</f>
        <v>0</v>
      </c>
      <c r="V360" s="450">
        <f>IF(IFERROR(HLOOKUP($F360,$F17:$FS17,1,FALSE),0)=0,0,1)</f>
        <v>0</v>
      </c>
      <c r="W360" s="450">
        <f>IF(IFERROR(HLOOKUP($F360,$F18:$FS18,1,FALSE),0)=0,0,1)</f>
        <v>0</v>
      </c>
      <c r="X360" s="450">
        <f>IF(IFERROR(HLOOKUP($F360,$F19:$FS19,1,FALSE),0)=0,0,1)</f>
        <v>0</v>
      </c>
      <c r="Y360" s="450">
        <f>IF(IFERROR(HLOOKUP($F360,$F20:$FS20,1,FALSE),0)=0,0,1)</f>
        <v>0</v>
      </c>
      <c r="Z360" s="450">
        <f>IF(IFERROR(HLOOKUP($F360,$F21:$FS21,1,FALSE),0)=0,0,1)</f>
        <v>0</v>
      </c>
      <c r="AA360" s="450">
        <f>IF(IFERROR(HLOOKUP($F360,$F22:$FS22,1,FALSE),0)=0,0,1)</f>
        <v>0</v>
      </c>
      <c r="AB360" s="450">
        <f>IF(IFERROR(HLOOKUP($F360,$F23:$FS23,1,FALSE),0)=0,0,1)</f>
        <v>1</v>
      </c>
      <c r="AC360" s="450">
        <f>IF(IFERROR(HLOOKUP($F360,$F24:$FS24,1,FALSE),0)=0,0,1)</f>
        <v>1</v>
      </c>
      <c r="AD360" s="450">
        <f>IF(IFERROR(HLOOKUP($F360,$F25:$FS25,1,FALSE),0)=0,0,1)</f>
        <v>0</v>
      </c>
      <c r="AE360" s="450">
        <f>IF(IFERROR(HLOOKUP($F360,$F26:$FS26,1,FALSE),0)=0,0,1)</f>
        <v>0</v>
      </c>
      <c r="AF360" s="450">
        <f>IF(IFERROR(HLOOKUP($F360,$F27:$FS27,1,FALSE),0)=0,0,1)</f>
        <v>0</v>
      </c>
      <c r="AG360" s="450">
        <f>IF(IFERROR(HLOOKUP($F360,$F28:$FS28,1,FALSE),0)=0,0,1)</f>
        <v>0</v>
      </c>
      <c r="AH360" s="450">
        <f>IF(IFERROR(HLOOKUP($F360,$F29:$FS29,1,FALSE),0)=0,0,1)</f>
        <v>0</v>
      </c>
      <c r="AI360" s="450">
        <f>IF(IFERROR(HLOOKUP($F360,$F30:$FS30,1,FALSE),0)=0,0,1)</f>
        <v>0</v>
      </c>
      <c r="AJ360" s="450">
        <f>IF(IFERROR(HLOOKUP($F360,$F31:$FS31,1,FALSE),0)=0,0,1)</f>
        <v>0</v>
      </c>
      <c r="AK360" s="450">
        <f>IF(IFERROR(HLOOKUP($F360,$F32:$FS32,1,FALSE),0)=0,0,1)</f>
        <v>0</v>
      </c>
      <c r="AL360" s="450">
        <f>IF(IFERROR(HLOOKUP($F360,$F33:$FS33,1,FALSE),0)=0,0,1)</f>
        <v>0</v>
      </c>
      <c r="AM360" s="450">
        <f>IF(IFERROR(HLOOKUP($F360,$F34:$FS34,1,FALSE),0)=0,0,1)</f>
        <v>0</v>
      </c>
      <c r="AN360" s="450">
        <f>IF(IFERROR(HLOOKUP($F360,$F35:$FS35,1,FALSE),0)=0,0,1)</f>
        <v>0</v>
      </c>
      <c r="AO360" s="450">
        <f>IF(IFERROR(HLOOKUP($F360,$F36:$FS36,1,FALSE),0)=0,0,1)</f>
        <v>0</v>
      </c>
      <c r="AP360" s="450">
        <f>IF(IFERROR(HLOOKUP($F360,$F37:$FS37,1,FALSE),0)=0,0,1)</f>
        <v>0</v>
      </c>
      <c r="AQ360" s="450">
        <f>IF(IFERROR(HLOOKUP($F360,$F38:$FS38,1,FALSE),0)=0,0,1)</f>
        <v>0</v>
      </c>
      <c r="AR360" s="450">
        <f>IF(IFERROR(HLOOKUP($F360,$F39:$FS39,1,FALSE),0)=0,0,1)</f>
        <v>0</v>
      </c>
      <c r="AS360" s="450">
        <f>IF(IFERROR(HLOOKUP($F360,$F40:$FS40,1,FALSE),0)=0,0,1)</f>
        <v>0</v>
      </c>
      <c r="AT360" s="450">
        <f>IF(IFERROR(HLOOKUP($F360,$F41:$FS41,1,FALSE),0)=0,0,1)</f>
        <v>0</v>
      </c>
      <c r="AU360" s="450">
        <f>IF(IFERROR(HLOOKUP($F360,$F42:$FS42,1,FALSE),0)=0,0,1)</f>
        <v>0</v>
      </c>
      <c r="AV360" s="450">
        <f>IF(IFERROR(HLOOKUP($F360,$F43:$FS43,1,FALSE),0)=0,0,1)</f>
        <v>0</v>
      </c>
      <c r="AW360" s="450">
        <f>IF(IFERROR(HLOOKUP($F360,$F44:$FS44,1,FALSE),0)=0,0,1)</f>
        <v>0</v>
      </c>
      <c r="AX360" s="450">
        <f>IF(IFERROR(HLOOKUP($F360,$F45:$FS45,1,FALSE),0)=0,0,1)</f>
        <v>0</v>
      </c>
      <c r="AY360" s="450">
        <f>IF(IFERROR(HLOOKUP($F360,$F46:$FS46,1,FALSE),0)=0,0,1)</f>
        <v>0</v>
      </c>
      <c r="AZ360" s="450">
        <f>IF(IFERROR(HLOOKUP($F360,$F47:$FS47,1,FALSE),0)=0,0,1)</f>
        <v>0</v>
      </c>
      <c r="BA360" s="450">
        <f>IF(IFERROR(HLOOKUP($F360,$F48:$FS48,1,FALSE),0)=0,0,1)</f>
        <v>0</v>
      </c>
      <c r="BB360" s="450">
        <f>IF(IFERROR(HLOOKUP($F360,$F49:$FS49,1,FALSE),0)=0,0,1)</f>
        <v>0</v>
      </c>
      <c r="BC360" s="450">
        <f>IF(IFERROR(HLOOKUP($F360,$F50:$FS50,1,FALSE),0)=0,0,1)</f>
        <v>0</v>
      </c>
      <c r="BD360" s="450">
        <f>IF(IFERROR(HLOOKUP($F360,$F51:$FS51,1,FALSE),0)=0,0,1)</f>
        <v>0</v>
      </c>
      <c r="BE360" s="450">
        <f>IF(IFERROR(HLOOKUP($F360,$F52:$FS52,1,FALSE),0)=0,0,1)</f>
        <v>0</v>
      </c>
      <c r="BF360" s="450">
        <f>IF(IFERROR(HLOOKUP($F360,$F53:$FS53,1,FALSE),0)=0,0,1)</f>
        <v>0</v>
      </c>
      <c r="BG360" s="450">
        <f>IF(IFERROR(HLOOKUP($F360,$F54:$FS54,1,FALSE),0)=0,0,1)</f>
        <v>0</v>
      </c>
      <c r="BH360" s="450">
        <f>IF(IFERROR(HLOOKUP($F360,$F55:$FS55,1,FALSE),0)=0,0,1)</f>
        <v>0</v>
      </c>
      <c r="BI360" s="450">
        <f>IF(IFERROR(HLOOKUP($F360,$F56:$FS56,1,FALSE),0)=0,0,1)</f>
        <v>0</v>
      </c>
      <c r="BJ360" s="450">
        <f>IF(IFERROR(HLOOKUP($F360,$F57:$FS57,1,FALSE),0)=0,0,1)</f>
        <v>0</v>
      </c>
      <c r="BK360" s="450">
        <f>IF(IFERROR(HLOOKUP($F360,$F58:$FS58,1,FALSE),0)=0,0,1)</f>
        <v>0</v>
      </c>
    </row>
    <row r="361" spans="1:63" ht="13">
      <c r="A361" s="609" t="s">
        <v>828</v>
      </c>
      <c r="B361" s="619" t="s">
        <v>763</v>
      </c>
      <c r="C361">
        <f t="shared" si="2"/>
        <v>2</v>
      </c>
      <c r="E361" s="609" t="s">
        <v>828</v>
      </c>
      <c r="F361" s="619" t="s">
        <v>763</v>
      </c>
      <c r="G361" s="450">
        <f>IF(IFERROR(HLOOKUP($F361,$F2:$FS2,1,FALSE),0)=0,0,1)</f>
        <v>0</v>
      </c>
      <c r="H361" s="450">
        <f>IF(IFERROR(HLOOKUP($F361,$F3:$FS3,1,FALSE),0)=0,0,1)</f>
        <v>1</v>
      </c>
      <c r="I361" s="450">
        <f>IF(IFERROR(HLOOKUP($F361,$F4:$FS4,1,FALSE),0)=0,0,1)</f>
        <v>1</v>
      </c>
      <c r="J361" s="450">
        <f>IF(IFERROR(HLOOKUP($F361,$F5:$FS5,1,FALSE),0)=0,0,1)</f>
        <v>0</v>
      </c>
      <c r="K361" s="450">
        <f>IF(IFERROR(HLOOKUP($F361,$F6:$FS6,1,FALSE),0)=0,0,1)</f>
        <v>0</v>
      </c>
      <c r="L361" s="450">
        <f>IF(IFERROR(HLOOKUP($F361,$F7:$FS7,1,FALSE),0)=0,0,1)</f>
        <v>0</v>
      </c>
      <c r="M361" s="450">
        <f>IF(IFERROR(HLOOKUP($F361,$F8:$FS8,1,FALSE),0)=0,0,1)</f>
        <v>0</v>
      </c>
      <c r="N361" s="450">
        <f>IF(IFERROR(HLOOKUP($F361,$F9:$FS9,1,FALSE),0)=0,0,1)</f>
        <v>0</v>
      </c>
      <c r="O361" s="450">
        <f>IF(IFERROR(HLOOKUP($F361,$F10:$FS10,1,FALSE),0)=0,0,1)</f>
        <v>0</v>
      </c>
      <c r="P361" s="450">
        <f>IF(IFERROR(HLOOKUP($F361,$F11:$FS11,1,FALSE),0)=0,0,1)</f>
        <v>0</v>
      </c>
      <c r="Q361" s="450">
        <f>IF(IFERROR(HLOOKUP($F361,$F12:$FS12,1,FALSE),0)=0,0,1)</f>
        <v>0</v>
      </c>
      <c r="R361" s="450">
        <f>IF(IFERROR(HLOOKUP($F361,$F13:$FS13,1,FALSE),0)=0,0,1)</f>
        <v>0</v>
      </c>
      <c r="S361" s="450">
        <f>IF(IFERROR(HLOOKUP($F361,$F14:$FS14,1,FALSE),0)=0,0,1)</f>
        <v>0</v>
      </c>
      <c r="T361" s="450">
        <f>IF(IFERROR(HLOOKUP($F361,$F15:$FS15,1,FALSE),0)=0,0,1)</f>
        <v>0</v>
      </c>
      <c r="U361" s="450">
        <f>IF(IFERROR(HLOOKUP($F361,$F16:$FS16,1,FALSE),0)=0,0,1)</f>
        <v>0</v>
      </c>
      <c r="V361" s="450">
        <f>IF(IFERROR(HLOOKUP($F361,$F17:$FS17,1,FALSE),0)=0,0,1)</f>
        <v>0</v>
      </c>
      <c r="W361" s="450">
        <f>IF(IFERROR(HLOOKUP($F361,$F18:$FS18,1,FALSE),0)=0,0,1)</f>
        <v>0</v>
      </c>
      <c r="X361" s="450">
        <f>IF(IFERROR(HLOOKUP($F361,$F19:$FS19,1,FALSE),0)=0,0,1)</f>
        <v>0</v>
      </c>
      <c r="Y361" s="450">
        <f>IF(IFERROR(HLOOKUP($F361,$F20:$FS20,1,FALSE),0)=0,0,1)</f>
        <v>0</v>
      </c>
      <c r="Z361" s="450">
        <f>IF(IFERROR(HLOOKUP($F361,$F21:$FS21,1,FALSE),0)=0,0,1)</f>
        <v>0</v>
      </c>
      <c r="AA361" s="450">
        <f>IF(IFERROR(HLOOKUP($F361,$F22:$FS22,1,FALSE),0)=0,0,1)</f>
        <v>0</v>
      </c>
      <c r="AB361" s="450">
        <f>IF(IFERROR(HLOOKUP($F361,$F23:$FS23,1,FALSE),0)=0,0,1)</f>
        <v>0</v>
      </c>
      <c r="AC361" s="450">
        <f>IF(IFERROR(HLOOKUP($F361,$F24:$FS24,1,FALSE),0)=0,0,1)</f>
        <v>0</v>
      </c>
      <c r="AD361" s="450">
        <f>IF(IFERROR(HLOOKUP($F361,$F25:$FS25,1,FALSE),0)=0,0,1)</f>
        <v>0</v>
      </c>
      <c r="AE361" s="450">
        <f>IF(IFERROR(HLOOKUP($F361,$F26:$FS26,1,FALSE),0)=0,0,1)</f>
        <v>0</v>
      </c>
      <c r="AF361" s="450">
        <f>IF(IFERROR(HLOOKUP($F361,$F27:$FS27,1,FALSE),0)=0,0,1)</f>
        <v>0</v>
      </c>
      <c r="AG361" s="450">
        <f>IF(IFERROR(HLOOKUP($F361,$F28:$FS28,1,FALSE),0)=0,0,1)</f>
        <v>0</v>
      </c>
      <c r="AH361" s="450">
        <f>IF(IFERROR(HLOOKUP($F361,$F29:$FS29,1,FALSE),0)=0,0,1)</f>
        <v>0</v>
      </c>
      <c r="AI361" s="450">
        <f>IF(IFERROR(HLOOKUP($F361,$F30:$FS30,1,FALSE),0)=0,0,1)</f>
        <v>0</v>
      </c>
      <c r="AJ361" s="450">
        <f>IF(IFERROR(HLOOKUP($F361,$F31:$FS31,1,FALSE),0)=0,0,1)</f>
        <v>0</v>
      </c>
      <c r="AK361" s="450">
        <f>IF(IFERROR(HLOOKUP($F361,$F32:$FS32,1,FALSE),0)=0,0,1)</f>
        <v>0</v>
      </c>
      <c r="AL361" s="450">
        <f>IF(IFERROR(HLOOKUP($F361,$F33:$FS33,1,FALSE),0)=0,0,1)</f>
        <v>0</v>
      </c>
      <c r="AM361" s="450">
        <f>IF(IFERROR(HLOOKUP($F361,$F34:$FS34,1,FALSE),0)=0,0,1)</f>
        <v>0</v>
      </c>
      <c r="AN361" s="450">
        <f>IF(IFERROR(HLOOKUP($F361,$F35:$FS35,1,FALSE),0)=0,0,1)</f>
        <v>0</v>
      </c>
      <c r="AO361" s="450">
        <f>IF(IFERROR(HLOOKUP($F361,$F36:$FS36,1,FALSE),0)=0,0,1)</f>
        <v>0</v>
      </c>
      <c r="AP361" s="450">
        <f>IF(IFERROR(HLOOKUP($F361,$F37:$FS37,1,FALSE),0)=0,0,1)</f>
        <v>0</v>
      </c>
      <c r="AQ361" s="450">
        <f>IF(IFERROR(HLOOKUP($F361,$F38:$FS38,1,FALSE),0)=0,0,1)</f>
        <v>0</v>
      </c>
      <c r="AR361" s="450">
        <f>IF(IFERROR(HLOOKUP($F361,$F39:$FS39,1,FALSE),0)=0,0,1)</f>
        <v>0</v>
      </c>
      <c r="AS361" s="450">
        <f>IF(IFERROR(HLOOKUP($F361,$F40:$FS40,1,FALSE),0)=0,0,1)</f>
        <v>0</v>
      </c>
      <c r="AT361" s="450">
        <f>IF(IFERROR(HLOOKUP($F361,$F41:$FS41,1,FALSE),0)=0,0,1)</f>
        <v>0</v>
      </c>
      <c r="AU361" s="450">
        <f>IF(IFERROR(HLOOKUP($F361,$F42:$FS42,1,FALSE),0)=0,0,1)</f>
        <v>0</v>
      </c>
      <c r="AV361" s="450">
        <f>IF(IFERROR(HLOOKUP($F361,$F43:$FS43,1,FALSE),0)=0,0,1)</f>
        <v>0</v>
      </c>
      <c r="AW361" s="450">
        <f>IF(IFERROR(HLOOKUP($F361,$F44:$FS44,1,FALSE),0)=0,0,1)</f>
        <v>0</v>
      </c>
      <c r="AX361" s="450">
        <f>IF(IFERROR(HLOOKUP($F361,$F45:$FS45,1,FALSE),0)=0,0,1)</f>
        <v>0</v>
      </c>
      <c r="AY361" s="450">
        <f>IF(IFERROR(HLOOKUP($F361,$F46:$FS46,1,FALSE),0)=0,0,1)</f>
        <v>0</v>
      </c>
      <c r="AZ361" s="450">
        <f>IF(IFERROR(HLOOKUP($F361,$F47:$FS47,1,FALSE),0)=0,0,1)</f>
        <v>0</v>
      </c>
      <c r="BA361" s="450">
        <f>IF(IFERROR(HLOOKUP($F361,$F48:$FS48,1,FALSE),0)=0,0,1)</f>
        <v>0</v>
      </c>
      <c r="BB361" s="450">
        <f>IF(IFERROR(HLOOKUP($F361,$F49:$FS49,1,FALSE),0)=0,0,1)</f>
        <v>0</v>
      </c>
      <c r="BC361" s="450">
        <f>IF(IFERROR(HLOOKUP($F361,$F50:$FS50,1,FALSE),0)=0,0,1)</f>
        <v>0</v>
      </c>
      <c r="BD361" s="450">
        <f>IF(IFERROR(HLOOKUP($F361,$F51:$FS51,1,FALSE),0)=0,0,1)</f>
        <v>0</v>
      </c>
      <c r="BE361" s="450">
        <f>IF(IFERROR(HLOOKUP($F361,$F52:$FS52,1,FALSE),0)=0,0,1)</f>
        <v>0</v>
      </c>
      <c r="BF361" s="450">
        <f>IF(IFERROR(HLOOKUP($F361,$F53:$FS53,1,FALSE),0)=0,0,1)</f>
        <v>0</v>
      </c>
      <c r="BG361" s="450">
        <f>IF(IFERROR(HLOOKUP($F361,$F54:$FS54,1,FALSE),0)=0,0,1)</f>
        <v>0</v>
      </c>
      <c r="BH361" s="450">
        <f>IF(IFERROR(HLOOKUP($F361,$F55:$FS55,1,FALSE),0)=0,0,1)</f>
        <v>0</v>
      </c>
      <c r="BI361" s="450">
        <f>IF(IFERROR(HLOOKUP($F361,$F56:$FS56,1,FALSE),0)=0,0,1)</f>
        <v>0</v>
      </c>
      <c r="BJ361" s="450">
        <f>IF(IFERROR(HLOOKUP($F361,$F57:$FS57,1,FALSE),0)=0,0,1)</f>
        <v>0</v>
      </c>
      <c r="BK361" s="450">
        <f>IF(IFERROR(HLOOKUP($F361,$F58:$FS58,1,FALSE),0)=0,0,1)</f>
        <v>0</v>
      </c>
    </row>
    <row r="362" spans="1:63" ht="13">
      <c r="A362" s="609" t="s">
        <v>828</v>
      </c>
      <c r="B362" s="619" t="s">
        <v>764</v>
      </c>
      <c r="C362">
        <f t="shared" si="2"/>
        <v>2</v>
      </c>
      <c r="E362" s="609" t="s">
        <v>828</v>
      </c>
      <c r="F362" s="619" t="s">
        <v>764</v>
      </c>
      <c r="G362" s="450">
        <f>IF(IFERROR(HLOOKUP($F362,$F2:$FS2,1,FALSE),0)=0,0,1)</f>
        <v>0</v>
      </c>
      <c r="H362" s="450">
        <f>IF(IFERROR(HLOOKUP($F362,$F3:$FS3,1,FALSE),0)=0,0,1)</f>
        <v>1</v>
      </c>
      <c r="I362" s="450">
        <f>IF(IFERROR(HLOOKUP($F362,$F4:$FS4,1,FALSE),0)=0,0,1)</f>
        <v>1</v>
      </c>
      <c r="J362" s="450">
        <f>IF(IFERROR(HLOOKUP($F362,$F5:$FS5,1,FALSE),0)=0,0,1)</f>
        <v>0</v>
      </c>
      <c r="K362" s="450">
        <f>IF(IFERROR(HLOOKUP($F362,$F6:$FS6,1,FALSE),0)=0,0,1)</f>
        <v>0</v>
      </c>
      <c r="L362" s="450">
        <f>IF(IFERROR(HLOOKUP($F362,$F7:$FS7,1,FALSE),0)=0,0,1)</f>
        <v>0</v>
      </c>
      <c r="M362" s="450">
        <f>IF(IFERROR(HLOOKUP($F362,$F8:$FS8,1,FALSE),0)=0,0,1)</f>
        <v>0</v>
      </c>
      <c r="N362" s="450">
        <f>IF(IFERROR(HLOOKUP($F362,$F9:$FS9,1,FALSE),0)=0,0,1)</f>
        <v>0</v>
      </c>
      <c r="O362" s="450">
        <f>IF(IFERROR(HLOOKUP($F362,$F10:$FS10,1,FALSE),0)=0,0,1)</f>
        <v>0</v>
      </c>
      <c r="P362" s="450">
        <f>IF(IFERROR(HLOOKUP($F362,$F11:$FS11,1,FALSE),0)=0,0,1)</f>
        <v>0</v>
      </c>
      <c r="Q362" s="450">
        <f>IF(IFERROR(HLOOKUP($F362,$F12:$FS12,1,FALSE),0)=0,0,1)</f>
        <v>0</v>
      </c>
      <c r="R362" s="450">
        <f>IF(IFERROR(HLOOKUP($F362,$F13:$FS13,1,FALSE),0)=0,0,1)</f>
        <v>0</v>
      </c>
      <c r="S362" s="450">
        <f>IF(IFERROR(HLOOKUP($F362,$F14:$FS14,1,FALSE),0)=0,0,1)</f>
        <v>0</v>
      </c>
      <c r="T362" s="450">
        <f>IF(IFERROR(HLOOKUP($F362,$F15:$FS15,1,FALSE),0)=0,0,1)</f>
        <v>0</v>
      </c>
      <c r="U362" s="450">
        <f>IF(IFERROR(HLOOKUP($F362,$F16:$FS16,1,FALSE),0)=0,0,1)</f>
        <v>0</v>
      </c>
      <c r="V362" s="450">
        <f>IF(IFERROR(HLOOKUP($F362,$F17:$FS17,1,FALSE),0)=0,0,1)</f>
        <v>0</v>
      </c>
      <c r="W362" s="450">
        <f>IF(IFERROR(HLOOKUP($F362,$F18:$FS18,1,FALSE),0)=0,0,1)</f>
        <v>0</v>
      </c>
      <c r="X362" s="450">
        <f>IF(IFERROR(HLOOKUP($F362,$F19:$FS19,1,FALSE),0)=0,0,1)</f>
        <v>0</v>
      </c>
      <c r="Y362" s="450">
        <f>IF(IFERROR(HLOOKUP($F362,$F20:$FS20,1,FALSE),0)=0,0,1)</f>
        <v>0</v>
      </c>
      <c r="Z362" s="450">
        <f>IF(IFERROR(HLOOKUP($F362,$F21:$FS21,1,FALSE),0)=0,0,1)</f>
        <v>0</v>
      </c>
      <c r="AA362" s="450">
        <f>IF(IFERROR(HLOOKUP($F362,$F22:$FS22,1,FALSE),0)=0,0,1)</f>
        <v>0</v>
      </c>
      <c r="AB362" s="450">
        <f>IF(IFERROR(HLOOKUP($F362,$F23:$FS23,1,FALSE),0)=0,0,1)</f>
        <v>0</v>
      </c>
      <c r="AC362" s="450">
        <f>IF(IFERROR(HLOOKUP($F362,$F24:$FS24,1,FALSE),0)=0,0,1)</f>
        <v>0</v>
      </c>
      <c r="AD362" s="450">
        <f>IF(IFERROR(HLOOKUP($F362,$F25:$FS25,1,FALSE),0)=0,0,1)</f>
        <v>0</v>
      </c>
      <c r="AE362" s="450">
        <f>IF(IFERROR(HLOOKUP($F362,$F26:$FS26,1,FALSE),0)=0,0,1)</f>
        <v>0</v>
      </c>
      <c r="AF362" s="450">
        <f>IF(IFERROR(HLOOKUP($F362,$F27:$FS27,1,FALSE),0)=0,0,1)</f>
        <v>0</v>
      </c>
      <c r="AG362" s="450">
        <f>IF(IFERROR(HLOOKUP($F362,$F28:$FS28,1,FALSE),0)=0,0,1)</f>
        <v>0</v>
      </c>
      <c r="AH362" s="450">
        <f>IF(IFERROR(HLOOKUP($F362,$F29:$FS29,1,FALSE),0)=0,0,1)</f>
        <v>0</v>
      </c>
      <c r="AI362" s="450">
        <f>IF(IFERROR(HLOOKUP($F362,$F30:$FS30,1,FALSE),0)=0,0,1)</f>
        <v>0</v>
      </c>
      <c r="AJ362" s="450">
        <f>IF(IFERROR(HLOOKUP($F362,$F31:$FS31,1,FALSE),0)=0,0,1)</f>
        <v>0</v>
      </c>
      <c r="AK362" s="450">
        <f>IF(IFERROR(HLOOKUP($F362,$F32:$FS32,1,FALSE),0)=0,0,1)</f>
        <v>0</v>
      </c>
      <c r="AL362" s="450">
        <f>IF(IFERROR(HLOOKUP($F362,$F33:$FS33,1,FALSE),0)=0,0,1)</f>
        <v>0</v>
      </c>
      <c r="AM362" s="450">
        <f>IF(IFERROR(HLOOKUP($F362,$F34:$FS34,1,FALSE),0)=0,0,1)</f>
        <v>0</v>
      </c>
      <c r="AN362" s="450">
        <f>IF(IFERROR(HLOOKUP($F362,$F35:$FS35,1,FALSE),0)=0,0,1)</f>
        <v>0</v>
      </c>
      <c r="AO362" s="450">
        <f>IF(IFERROR(HLOOKUP($F362,$F36:$FS36,1,FALSE),0)=0,0,1)</f>
        <v>0</v>
      </c>
      <c r="AP362" s="450">
        <f>IF(IFERROR(HLOOKUP($F362,$F37:$FS37,1,FALSE),0)=0,0,1)</f>
        <v>0</v>
      </c>
      <c r="AQ362" s="450">
        <f>IF(IFERROR(HLOOKUP($F362,$F38:$FS38,1,FALSE),0)=0,0,1)</f>
        <v>0</v>
      </c>
      <c r="AR362" s="450">
        <f>IF(IFERROR(HLOOKUP($F362,$F39:$FS39,1,FALSE),0)=0,0,1)</f>
        <v>0</v>
      </c>
      <c r="AS362" s="450">
        <f>IF(IFERROR(HLOOKUP($F362,$F40:$FS40,1,FALSE),0)=0,0,1)</f>
        <v>0</v>
      </c>
      <c r="AT362" s="450">
        <f>IF(IFERROR(HLOOKUP($F362,$F41:$FS41,1,FALSE),0)=0,0,1)</f>
        <v>0</v>
      </c>
      <c r="AU362" s="450">
        <f>IF(IFERROR(HLOOKUP($F362,$F42:$FS42,1,FALSE),0)=0,0,1)</f>
        <v>0</v>
      </c>
      <c r="AV362" s="450">
        <f>IF(IFERROR(HLOOKUP($F362,$F43:$FS43,1,FALSE),0)=0,0,1)</f>
        <v>0</v>
      </c>
      <c r="AW362" s="450">
        <f>IF(IFERROR(HLOOKUP($F362,$F44:$FS44,1,FALSE),0)=0,0,1)</f>
        <v>0</v>
      </c>
      <c r="AX362" s="450">
        <f>IF(IFERROR(HLOOKUP($F362,$F45:$FS45,1,FALSE),0)=0,0,1)</f>
        <v>0</v>
      </c>
      <c r="AY362" s="450">
        <f>IF(IFERROR(HLOOKUP($F362,$F46:$FS46,1,FALSE),0)=0,0,1)</f>
        <v>0</v>
      </c>
      <c r="AZ362" s="450">
        <f>IF(IFERROR(HLOOKUP($F362,$F47:$FS47,1,FALSE),0)=0,0,1)</f>
        <v>0</v>
      </c>
      <c r="BA362" s="450">
        <f>IF(IFERROR(HLOOKUP($F362,$F48:$FS48,1,FALSE),0)=0,0,1)</f>
        <v>0</v>
      </c>
      <c r="BB362" s="450">
        <f>IF(IFERROR(HLOOKUP($F362,$F49:$FS49,1,FALSE),0)=0,0,1)</f>
        <v>0</v>
      </c>
      <c r="BC362" s="450">
        <f>IF(IFERROR(HLOOKUP($F362,$F50:$FS50,1,FALSE),0)=0,0,1)</f>
        <v>0</v>
      </c>
      <c r="BD362" s="450">
        <f>IF(IFERROR(HLOOKUP($F362,$F51:$FS51,1,FALSE),0)=0,0,1)</f>
        <v>0</v>
      </c>
      <c r="BE362" s="450">
        <f>IF(IFERROR(HLOOKUP($F362,$F52:$FS52,1,FALSE),0)=0,0,1)</f>
        <v>0</v>
      </c>
      <c r="BF362" s="450">
        <f>IF(IFERROR(HLOOKUP($F362,$F53:$FS53,1,FALSE),0)=0,0,1)</f>
        <v>0</v>
      </c>
      <c r="BG362" s="450">
        <f>IF(IFERROR(HLOOKUP($F362,$F54:$FS54,1,FALSE),0)=0,0,1)</f>
        <v>0</v>
      </c>
      <c r="BH362" s="450">
        <f>IF(IFERROR(HLOOKUP($F362,$F55:$FS55,1,FALSE),0)=0,0,1)</f>
        <v>0</v>
      </c>
      <c r="BI362" s="450">
        <f>IF(IFERROR(HLOOKUP($F362,$F56:$FS56,1,FALSE),0)=0,0,1)</f>
        <v>0</v>
      </c>
      <c r="BJ362" s="450">
        <f>IF(IFERROR(HLOOKUP($F362,$F57:$FS57,1,FALSE),0)=0,0,1)</f>
        <v>0</v>
      </c>
      <c r="BK362" s="450">
        <f>IF(IFERROR(HLOOKUP($F362,$F58:$FS58,1,FALSE),0)=0,0,1)</f>
        <v>0</v>
      </c>
    </row>
    <row r="363" spans="1:63" ht="13">
      <c r="A363" s="609" t="s">
        <v>829</v>
      </c>
      <c r="B363" s="619" t="s">
        <v>765</v>
      </c>
      <c r="C363">
        <f t="shared" si="2"/>
        <v>2</v>
      </c>
      <c r="E363" s="609" t="s">
        <v>829</v>
      </c>
      <c r="F363" s="619" t="s">
        <v>765</v>
      </c>
      <c r="G363" s="450">
        <f>IF(IFERROR(HLOOKUP($F363,$F2:$FS2,1,FALSE),0)=0,0,1)</f>
        <v>0</v>
      </c>
      <c r="H363" s="450">
        <f>IF(IFERROR(HLOOKUP($F363,$F3:$FS3,1,FALSE),0)=0,0,1)</f>
        <v>1</v>
      </c>
      <c r="I363" s="450">
        <f>IF(IFERROR(HLOOKUP($F363,$F4:$FS4,1,FALSE),0)=0,0,1)</f>
        <v>1</v>
      </c>
      <c r="J363" s="450">
        <f>IF(IFERROR(HLOOKUP($F363,$F5:$FS5,1,FALSE),0)=0,0,1)</f>
        <v>0</v>
      </c>
      <c r="K363" s="450">
        <f>IF(IFERROR(HLOOKUP($F363,$F6:$FS6,1,FALSE),0)=0,0,1)</f>
        <v>0</v>
      </c>
      <c r="L363" s="450">
        <f>IF(IFERROR(HLOOKUP($F363,$F7:$FS7,1,FALSE),0)=0,0,1)</f>
        <v>0</v>
      </c>
      <c r="M363" s="450">
        <f>IF(IFERROR(HLOOKUP($F363,$F8:$FS8,1,FALSE),0)=0,0,1)</f>
        <v>0</v>
      </c>
      <c r="N363" s="450">
        <f>IF(IFERROR(HLOOKUP($F363,$F9:$FS9,1,FALSE),0)=0,0,1)</f>
        <v>0</v>
      </c>
      <c r="O363" s="450">
        <f>IF(IFERROR(HLOOKUP($F363,$F10:$FS10,1,FALSE),0)=0,0,1)</f>
        <v>0</v>
      </c>
      <c r="P363" s="450">
        <f>IF(IFERROR(HLOOKUP($F363,$F11:$FS11,1,FALSE),0)=0,0,1)</f>
        <v>0</v>
      </c>
      <c r="Q363" s="450">
        <f>IF(IFERROR(HLOOKUP($F363,$F12:$FS12,1,FALSE),0)=0,0,1)</f>
        <v>0</v>
      </c>
      <c r="R363" s="450">
        <f>IF(IFERROR(HLOOKUP($F363,$F13:$FS13,1,FALSE),0)=0,0,1)</f>
        <v>0</v>
      </c>
      <c r="S363" s="450">
        <f>IF(IFERROR(HLOOKUP($F363,$F14:$FS14,1,FALSE),0)=0,0,1)</f>
        <v>0</v>
      </c>
      <c r="T363" s="450">
        <f>IF(IFERROR(HLOOKUP($F363,$F15:$FS15,1,FALSE),0)=0,0,1)</f>
        <v>0</v>
      </c>
      <c r="U363" s="450">
        <f>IF(IFERROR(HLOOKUP($F363,$F16:$FS16,1,FALSE),0)=0,0,1)</f>
        <v>0</v>
      </c>
      <c r="V363" s="450">
        <f>IF(IFERROR(HLOOKUP($F363,$F17:$FS17,1,FALSE),0)=0,0,1)</f>
        <v>0</v>
      </c>
      <c r="W363" s="450">
        <f>IF(IFERROR(HLOOKUP($F363,$F18:$FS18,1,FALSE),0)=0,0,1)</f>
        <v>0</v>
      </c>
      <c r="X363" s="450">
        <f>IF(IFERROR(HLOOKUP($F363,$F19:$FS19,1,FALSE),0)=0,0,1)</f>
        <v>0</v>
      </c>
      <c r="Y363" s="450">
        <f>IF(IFERROR(HLOOKUP($F363,$F20:$FS20,1,FALSE),0)=0,0,1)</f>
        <v>0</v>
      </c>
      <c r="Z363" s="450">
        <f>IF(IFERROR(HLOOKUP($F363,$F21:$FS21,1,FALSE),0)=0,0,1)</f>
        <v>0</v>
      </c>
      <c r="AA363" s="450">
        <f>IF(IFERROR(HLOOKUP($F363,$F22:$FS22,1,FALSE),0)=0,0,1)</f>
        <v>0</v>
      </c>
      <c r="AB363" s="450">
        <f>IF(IFERROR(HLOOKUP($F363,$F23:$FS23,1,FALSE),0)=0,0,1)</f>
        <v>0</v>
      </c>
      <c r="AC363" s="450">
        <f>IF(IFERROR(HLOOKUP($F363,$F24:$FS24,1,FALSE),0)=0,0,1)</f>
        <v>0</v>
      </c>
      <c r="AD363" s="450">
        <f>IF(IFERROR(HLOOKUP($F363,$F25:$FS25,1,FALSE),0)=0,0,1)</f>
        <v>0</v>
      </c>
      <c r="AE363" s="450">
        <f>IF(IFERROR(HLOOKUP($F363,$F26:$FS26,1,FALSE),0)=0,0,1)</f>
        <v>0</v>
      </c>
      <c r="AF363" s="450">
        <f>IF(IFERROR(HLOOKUP($F363,$F27:$FS27,1,FALSE),0)=0,0,1)</f>
        <v>0</v>
      </c>
      <c r="AG363" s="450">
        <f>IF(IFERROR(HLOOKUP($F363,$F28:$FS28,1,FALSE),0)=0,0,1)</f>
        <v>0</v>
      </c>
      <c r="AH363" s="450">
        <f>IF(IFERROR(HLOOKUP($F363,$F29:$FS29,1,FALSE),0)=0,0,1)</f>
        <v>0</v>
      </c>
      <c r="AI363" s="450">
        <f>IF(IFERROR(HLOOKUP($F363,$F30:$FS30,1,FALSE),0)=0,0,1)</f>
        <v>0</v>
      </c>
      <c r="AJ363" s="450">
        <f>IF(IFERROR(HLOOKUP($F363,$F31:$FS31,1,FALSE),0)=0,0,1)</f>
        <v>0</v>
      </c>
      <c r="AK363" s="450">
        <f>IF(IFERROR(HLOOKUP($F363,$F32:$FS32,1,FALSE),0)=0,0,1)</f>
        <v>0</v>
      </c>
      <c r="AL363" s="450">
        <f>IF(IFERROR(HLOOKUP($F363,$F33:$FS33,1,FALSE),0)=0,0,1)</f>
        <v>0</v>
      </c>
      <c r="AM363" s="450">
        <f>IF(IFERROR(HLOOKUP($F363,$F34:$FS34,1,FALSE),0)=0,0,1)</f>
        <v>0</v>
      </c>
      <c r="AN363" s="450">
        <f>IF(IFERROR(HLOOKUP($F363,$F35:$FS35,1,FALSE),0)=0,0,1)</f>
        <v>0</v>
      </c>
      <c r="AO363" s="450">
        <f>IF(IFERROR(HLOOKUP($F363,$F36:$FS36,1,FALSE),0)=0,0,1)</f>
        <v>0</v>
      </c>
      <c r="AP363" s="450">
        <f>IF(IFERROR(HLOOKUP($F363,$F37:$FS37,1,FALSE),0)=0,0,1)</f>
        <v>0</v>
      </c>
      <c r="AQ363" s="450">
        <f>IF(IFERROR(HLOOKUP($F363,$F38:$FS38,1,FALSE),0)=0,0,1)</f>
        <v>0</v>
      </c>
      <c r="AR363" s="450">
        <f>IF(IFERROR(HLOOKUP($F363,$F39:$FS39,1,FALSE),0)=0,0,1)</f>
        <v>0</v>
      </c>
      <c r="AS363" s="450">
        <f>IF(IFERROR(HLOOKUP($F363,$F40:$FS40,1,FALSE),0)=0,0,1)</f>
        <v>0</v>
      </c>
      <c r="AT363" s="450">
        <f>IF(IFERROR(HLOOKUP($F363,$F41:$FS41,1,FALSE),0)=0,0,1)</f>
        <v>0</v>
      </c>
      <c r="AU363" s="450">
        <f>IF(IFERROR(HLOOKUP($F363,$F42:$FS42,1,FALSE),0)=0,0,1)</f>
        <v>0</v>
      </c>
      <c r="AV363" s="450">
        <f>IF(IFERROR(HLOOKUP($F363,$F43:$FS43,1,FALSE),0)=0,0,1)</f>
        <v>0</v>
      </c>
      <c r="AW363" s="450">
        <f>IF(IFERROR(HLOOKUP($F363,$F44:$FS44,1,FALSE),0)=0,0,1)</f>
        <v>0</v>
      </c>
      <c r="AX363" s="450">
        <f>IF(IFERROR(HLOOKUP($F363,$F45:$FS45,1,FALSE),0)=0,0,1)</f>
        <v>0</v>
      </c>
      <c r="AY363" s="450">
        <f>IF(IFERROR(HLOOKUP($F363,$F46:$FS46,1,FALSE),0)=0,0,1)</f>
        <v>0</v>
      </c>
      <c r="AZ363" s="450">
        <f>IF(IFERROR(HLOOKUP($F363,$F47:$FS47,1,FALSE),0)=0,0,1)</f>
        <v>0</v>
      </c>
      <c r="BA363" s="450">
        <f>IF(IFERROR(HLOOKUP($F363,$F48:$FS48,1,FALSE),0)=0,0,1)</f>
        <v>0</v>
      </c>
      <c r="BB363" s="450">
        <f>IF(IFERROR(HLOOKUP($F363,$F49:$FS49,1,FALSE),0)=0,0,1)</f>
        <v>0</v>
      </c>
      <c r="BC363" s="450">
        <f>IF(IFERROR(HLOOKUP($F363,$F50:$FS50,1,FALSE),0)=0,0,1)</f>
        <v>0</v>
      </c>
      <c r="BD363" s="450">
        <f>IF(IFERROR(HLOOKUP($F363,$F51:$FS51,1,FALSE),0)=0,0,1)</f>
        <v>0</v>
      </c>
      <c r="BE363" s="450">
        <f>IF(IFERROR(HLOOKUP($F363,$F52:$FS52,1,FALSE),0)=0,0,1)</f>
        <v>0</v>
      </c>
      <c r="BF363" s="450">
        <f>IF(IFERROR(HLOOKUP($F363,$F53:$FS53,1,FALSE),0)=0,0,1)</f>
        <v>0</v>
      </c>
      <c r="BG363" s="450">
        <f>IF(IFERROR(HLOOKUP($F363,$F54:$FS54,1,FALSE),0)=0,0,1)</f>
        <v>0</v>
      </c>
      <c r="BH363" s="450">
        <f>IF(IFERROR(HLOOKUP($F363,$F55:$FS55,1,FALSE),0)=0,0,1)</f>
        <v>0</v>
      </c>
      <c r="BI363" s="450">
        <f>IF(IFERROR(HLOOKUP($F363,$F56:$FS56,1,FALSE),0)=0,0,1)</f>
        <v>0</v>
      </c>
      <c r="BJ363" s="450">
        <f>IF(IFERROR(HLOOKUP($F363,$F57:$FS57,1,FALSE),0)=0,0,1)</f>
        <v>0</v>
      </c>
      <c r="BK363" s="450">
        <f>IF(IFERROR(HLOOKUP($F363,$F58:$FS58,1,FALSE),0)=0,0,1)</f>
        <v>0</v>
      </c>
    </row>
    <row r="364" spans="1:63" ht="13">
      <c r="A364" s="609" t="s">
        <v>829</v>
      </c>
      <c r="B364" s="619" t="s">
        <v>766</v>
      </c>
      <c r="C364">
        <f t="shared" si="2"/>
        <v>3</v>
      </c>
      <c r="E364" s="609" t="s">
        <v>829</v>
      </c>
      <c r="F364" s="619" t="s">
        <v>766</v>
      </c>
      <c r="G364" s="450">
        <f>IF(IFERROR(HLOOKUP($F364,$F2:$FS2,1,FALSE),0)=0,0,1)</f>
        <v>0</v>
      </c>
      <c r="H364" s="450">
        <f>IF(IFERROR(HLOOKUP($F364,$F3:$FS3,1,FALSE),0)=0,0,1)</f>
        <v>1</v>
      </c>
      <c r="I364" s="450">
        <f>IF(IFERROR(HLOOKUP($F364,$F4:$FS4,1,FALSE),0)=0,0,1)</f>
        <v>1</v>
      </c>
      <c r="J364" s="450">
        <f>IF(IFERROR(HLOOKUP($F364,$F5:$FS5,1,FALSE),0)=0,0,1)</f>
        <v>0</v>
      </c>
      <c r="K364" s="450">
        <f>IF(IFERROR(HLOOKUP($F364,$F6:$FS6,1,FALSE),0)=0,0,1)</f>
        <v>0</v>
      </c>
      <c r="L364" s="450">
        <f>IF(IFERROR(HLOOKUP($F364,$F7:$FS7,1,FALSE),0)=0,0,1)</f>
        <v>0</v>
      </c>
      <c r="M364" s="450">
        <f>IF(IFERROR(HLOOKUP($F364,$F8:$FS8,1,FALSE),0)=0,0,1)</f>
        <v>0</v>
      </c>
      <c r="N364" s="450">
        <f>IF(IFERROR(HLOOKUP($F364,$F9:$FS9,1,FALSE),0)=0,0,1)</f>
        <v>0</v>
      </c>
      <c r="O364" s="450">
        <f>IF(IFERROR(HLOOKUP($F364,$F10:$FS10,1,FALSE),0)=0,0,1)</f>
        <v>0</v>
      </c>
      <c r="P364" s="450">
        <f>IF(IFERROR(HLOOKUP($F364,$F11:$FS11,1,FALSE),0)=0,0,1)</f>
        <v>0</v>
      </c>
      <c r="Q364" s="450">
        <f>IF(IFERROR(HLOOKUP($F364,$F12:$FS12,1,FALSE),0)=0,0,1)</f>
        <v>0</v>
      </c>
      <c r="R364" s="450">
        <f>IF(IFERROR(HLOOKUP($F364,$F13:$FS13,1,FALSE),0)=0,0,1)</f>
        <v>0</v>
      </c>
      <c r="S364" s="450">
        <f>IF(IFERROR(HLOOKUP($F364,$F14:$FS14,1,FALSE),0)=0,0,1)</f>
        <v>0</v>
      </c>
      <c r="T364" s="450">
        <f>IF(IFERROR(HLOOKUP($F364,$F15:$FS15,1,FALSE),0)=0,0,1)</f>
        <v>0</v>
      </c>
      <c r="U364" s="450">
        <f>IF(IFERROR(HLOOKUP($F364,$F16:$FS16,1,FALSE),0)=0,0,1)</f>
        <v>0</v>
      </c>
      <c r="V364" s="450">
        <f>IF(IFERROR(HLOOKUP($F364,$F17:$FS17,1,FALSE),0)=0,0,1)</f>
        <v>0</v>
      </c>
      <c r="W364" s="450">
        <f>IF(IFERROR(HLOOKUP($F364,$F18:$FS18,1,FALSE),0)=0,0,1)</f>
        <v>0</v>
      </c>
      <c r="X364" s="450">
        <f>IF(IFERROR(HLOOKUP($F364,$F19:$FS19,1,FALSE),0)=0,0,1)</f>
        <v>0</v>
      </c>
      <c r="Y364" s="450">
        <f>IF(IFERROR(HLOOKUP($F364,$F20:$FS20,1,FALSE),0)=0,0,1)</f>
        <v>0</v>
      </c>
      <c r="Z364" s="450">
        <f>IF(IFERROR(HLOOKUP($F364,$F21:$FS21,1,FALSE),0)=0,0,1)</f>
        <v>0</v>
      </c>
      <c r="AA364" s="450">
        <f>IF(IFERROR(HLOOKUP($F364,$F22:$FS22,1,FALSE),0)=0,0,1)</f>
        <v>0</v>
      </c>
      <c r="AB364" s="450">
        <f>IF(IFERROR(HLOOKUP($F364,$F23:$FS23,1,FALSE),0)=0,0,1)</f>
        <v>0</v>
      </c>
      <c r="AC364" s="450">
        <f>IF(IFERROR(HLOOKUP($F364,$F24:$FS24,1,FALSE),0)=0,0,1)</f>
        <v>0</v>
      </c>
      <c r="AD364" s="450">
        <f>IF(IFERROR(HLOOKUP($F364,$F25:$FS25,1,FALSE),0)=0,0,1)</f>
        <v>0</v>
      </c>
      <c r="AE364" s="450">
        <f>IF(IFERROR(HLOOKUP($F364,$F26:$FS26,1,FALSE),0)=0,0,1)</f>
        <v>0</v>
      </c>
      <c r="AF364" s="450">
        <f>IF(IFERROR(HLOOKUP($F364,$F27:$FS27,1,FALSE),0)=0,0,1)</f>
        <v>0</v>
      </c>
      <c r="AG364" s="450">
        <f>IF(IFERROR(HLOOKUP($F364,$F28:$FS28,1,FALSE),0)=0,0,1)</f>
        <v>0</v>
      </c>
      <c r="AH364" s="450">
        <f>IF(IFERROR(HLOOKUP($F364,$F29:$FS29,1,FALSE),0)=0,0,1)</f>
        <v>0</v>
      </c>
      <c r="AI364" s="450">
        <f>IF(IFERROR(HLOOKUP($F364,$F30:$FS30,1,FALSE),0)=0,0,1)</f>
        <v>1</v>
      </c>
      <c r="AJ364" s="450">
        <f>IF(IFERROR(HLOOKUP($F364,$F31:$FS31,1,FALSE),0)=0,0,1)</f>
        <v>0</v>
      </c>
      <c r="AK364" s="450">
        <f>IF(IFERROR(HLOOKUP($F364,$F32:$FS32,1,FALSE),0)=0,0,1)</f>
        <v>0</v>
      </c>
      <c r="AL364" s="450">
        <f>IF(IFERROR(HLOOKUP($F364,$F33:$FS33,1,FALSE),0)=0,0,1)</f>
        <v>0</v>
      </c>
      <c r="AM364" s="450">
        <f>IF(IFERROR(HLOOKUP($F364,$F34:$FS34,1,FALSE),0)=0,0,1)</f>
        <v>0</v>
      </c>
      <c r="AN364" s="450">
        <f>IF(IFERROR(HLOOKUP($F364,$F35:$FS35,1,FALSE),0)=0,0,1)</f>
        <v>0</v>
      </c>
      <c r="AO364" s="450">
        <f>IF(IFERROR(HLOOKUP($F364,$F36:$FS36,1,FALSE),0)=0,0,1)</f>
        <v>0</v>
      </c>
      <c r="AP364" s="450">
        <f>IF(IFERROR(HLOOKUP($F364,$F37:$FS37,1,FALSE),0)=0,0,1)</f>
        <v>0</v>
      </c>
      <c r="AQ364" s="450">
        <f>IF(IFERROR(HLOOKUP($F364,$F38:$FS38,1,FALSE),0)=0,0,1)</f>
        <v>0</v>
      </c>
      <c r="AR364" s="450">
        <f>IF(IFERROR(HLOOKUP($F364,$F39:$FS39,1,FALSE),0)=0,0,1)</f>
        <v>0</v>
      </c>
      <c r="AS364" s="450">
        <f>IF(IFERROR(HLOOKUP($F364,$F40:$FS40,1,FALSE),0)=0,0,1)</f>
        <v>0</v>
      </c>
      <c r="AT364" s="450">
        <f>IF(IFERROR(HLOOKUP($F364,$F41:$FS41,1,FALSE),0)=0,0,1)</f>
        <v>0</v>
      </c>
      <c r="AU364" s="450">
        <f>IF(IFERROR(HLOOKUP($F364,$F42:$FS42,1,FALSE),0)=0,0,1)</f>
        <v>0</v>
      </c>
      <c r="AV364" s="450">
        <f>IF(IFERROR(HLOOKUP($F364,$F43:$FS43,1,FALSE),0)=0,0,1)</f>
        <v>0</v>
      </c>
      <c r="AW364" s="450">
        <f>IF(IFERROR(HLOOKUP($F364,$F44:$FS44,1,FALSE),0)=0,0,1)</f>
        <v>0</v>
      </c>
      <c r="AX364" s="450">
        <f>IF(IFERROR(HLOOKUP($F364,$F45:$FS45,1,FALSE),0)=0,0,1)</f>
        <v>0</v>
      </c>
      <c r="AY364" s="450">
        <f>IF(IFERROR(HLOOKUP($F364,$F46:$FS46,1,FALSE),0)=0,0,1)</f>
        <v>0</v>
      </c>
      <c r="AZ364" s="450">
        <f>IF(IFERROR(HLOOKUP($F364,$F47:$FS47,1,FALSE),0)=0,0,1)</f>
        <v>0</v>
      </c>
      <c r="BA364" s="450">
        <f>IF(IFERROR(HLOOKUP($F364,$F48:$FS48,1,FALSE),0)=0,0,1)</f>
        <v>0</v>
      </c>
      <c r="BB364" s="450">
        <f>IF(IFERROR(HLOOKUP($F364,$F49:$FS49,1,FALSE),0)=0,0,1)</f>
        <v>0</v>
      </c>
      <c r="BC364" s="450">
        <f>IF(IFERROR(HLOOKUP($F364,$F50:$FS50,1,FALSE),0)=0,0,1)</f>
        <v>0</v>
      </c>
      <c r="BD364" s="450">
        <f>IF(IFERROR(HLOOKUP($F364,$F51:$FS51,1,FALSE),0)=0,0,1)</f>
        <v>0</v>
      </c>
      <c r="BE364" s="450">
        <f>IF(IFERROR(HLOOKUP($F364,$F52:$FS52,1,FALSE),0)=0,0,1)</f>
        <v>0</v>
      </c>
      <c r="BF364" s="450">
        <f>IF(IFERROR(HLOOKUP($F364,$F53:$FS53,1,FALSE),0)=0,0,1)</f>
        <v>0</v>
      </c>
      <c r="BG364" s="450">
        <f>IF(IFERROR(HLOOKUP($F364,$F54:$FS54,1,FALSE),0)=0,0,1)</f>
        <v>0</v>
      </c>
      <c r="BH364" s="450">
        <f>IF(IFERROR(HLOOKUP($F364,$F55:$FS55,1,FALSE),0)=0,0,1)</f>
        <v>0</v>
      </c>
      <c r="BI364" s="450">
        <f>IF(IFERROR(HLOOKUP($F364,$F56:$FS56,1,FALSE),0)=0,0,1)</f>
        <v>0</v>
      </c>
      <c r="BJ364" s="450">
        <f>IF(IFERROR(HLOOKUP($F364,$F57:$FS57,1,FALSE),0)=0,0,1)</f>
        <v>0</v>
      </c>
      <c r="BK364" s="450">
        <f>IF(IFERROR(HLOOKUP($F364,$F58:$FS58,1,FALSE),0)=0,0,1)</f>
        <v>0</v>
      </c>
    </row>
    <row r="365" spans="1:63" ht="13">
      <c r="A365" s="609" t="s">
        <v>829</v>
      </c>
      <c r="B365" s="619" t="s">
        <v>767</v>
      </c>
      <c r="C365">
        <f t="shared" si="2"/>
        <v>2</v>
      </c>
      <c r="E365" s="609" t="s">
        <v>829</v>
      </c>
      <c r="F365" s="619" t="s">
        <v>767</v>
      </c>
      <c r="G365" s="450">
        <f>IF(IFERROR(HLOOKUP($F365,$F2:$FS2,1,FALSE),0)=0,0,1)</f>
        <v>0</v>
      </c>
      <c r="H365" s="450">
        <f>IF(IFERROR(HLOOKUP($F365,$F3:$FS3,1,FALSE),0)=0,0,1)</f>
        <v>1</v>
      </c>
      <c r="I365" s="450">
        <f>IF(IFERROR(HLOOKUP($F365,$F4:$FS4,1,FALSE),0)=0,0,1)</f>
        <v>1</v>
      </c>
      <c r="J365" s="450">
        <f>IF(IFERROR(HLOOKUP($F365,$F5:$FS5,1,FALSE),0)=0,0,1)</f>
        <v>0</v>
      </c>
      <c r="K365" s="450">
        <f>IF(IFERROR(HLOOKUP($F365,$F6:$FS6,1,FALSE),0)=0,0,1)</f>
        <v>0</v>
      </c>
      <c r="L365" s="450">
        <f>IF(IFERROR(HLOOKUP($F365,$F7:$FS7,1,FALSE),0)=0,0,1)</f>
        <v>0</v>
      </c>
      <c r="M365" s="450">
        <f>IF(IFERROR(HLOOKUP($F365,$F8:$FS8,1,FALSE),0)=0,0,1)</f>
        <v>0</v>
      </c>
      <c r="N365" s="450">
        <f>IF(IFERROR(HLOOKUP($F365,$F9:$FS9,1,FALSE),0)=0,0,1)</f>
        <v>0</v>
      </c>
      <c r="O365" s="450">
        <f>IF(IFERROR(HLOOKUP($F365,$F10:$FS10,1,FALSE),0)=0,0,1)</f>
        <v>0</v>
      </c>
      <c r="P365" s="450">
        <f>IF(IFERROR(HLOOKUP($F365,$F11:$FS11,1,FALSE),0)=0,0,1)</f>
        <v>0</v>
      </c>
      <c r="Q365" s="450">
        <f>IF(IFERROR(HLOOKUP($F365,$F12:$FS12,1,FALSE),0)=0,0,1)</f>
        <v>0</v>
      </c>
      <c r="R365" s="450">
        <f>IF(IFERROR(HLOOKUP($F365,$F13:$FS13,1,FALSE),0)=0,0,1)</f>
        <v>0</v>
      </c>
      <c r="S365" s="450">
        <f>IF(IFERROR(HLOOKUP($F365,$F14:$FS14,1,FALSE),0)=0,0,1)</f>
        <v>0</v>
      </c>
      <c r="T365" s="450">
        <f>IF(IFERROR(HLOOKUP($F365,$F15:$FS15,1,FALSE),0)=0,0,1)</f>
        <v>0</v>
      </c>
      <c r="U365" s="450">
        <f>IF(IFERROR(HLOOKUP($F365,$F16:$FS16,1,FALSE),0)=0,0,1)</f>
        <v>0</v>
      </c>
      <c r="V365" s="450">
        <f>IF(IFERROR(HLOOKUP($F365,$F17:$FS17,1,FALSE),0)=0,0,1)</f>
        <v>0</v>
      </c>
      <c r="W365" s="450">
        <f>IF(IFERROR(HLOOKUP($F365,$F18:$FS18,1,FALSE),0)=0,0,1)</f>
        <v>0</v>
      </c>
      <c r="X365" s="450">
        <f>IF(IFERROR(HLOOKUP($F365,$F19:$FS19,1,FALSE),0)=0,0,1)</f>
        <v>0</v>
      </c>
      <c r="Y365" s="450">
        <f>IF(IFERROR(HLOOKUP($F365,$F20:$FS20,1,FALSE),0)=0,0,1)</f>
        <v>0</v>
      </c>
      <c r="Z365" s="450">
        <f>IF(IFERROR(HLOOKUP($F365,$F21:$FS21,1,FALSE),0)=0,0,1)</f>
        <v>0</v>
      </c>
      <c r="AA365" s="450">
        <f>IF(IFERROR(HLOOKUP($F365,$F22:$FS22,1,FALSE),0)=0,0,1)</f>
        <v>0</v>
      </c>
      <c r="AB365" s="450">
        <f>IF(IFERROR(HLOOKUP($F365,$F23:$FS23,1,FALSE),0)=0,0,1)</f>
        <v>0</v>
      </c>
      <c r="AC365" s="450">
        <f>IF(IFERROR(HLOOKUP($F365,$F24:$FS24,1,FALSE),0)=0,0,1)</f>
        <v>0</v>
      </c>
      <c r="AD365" s="450">
        <f>IF(IFERROR(HLOOKUP($F365,$F25:$FS25,1,FALSE),0)=0,0,1)</f>
        <v>0</v>
      </c>
      <c r="AE365" s="450">
        <f>IF(IFERROR(HLOOKUP($F365,$F26:$FS26,1,FALSE),0)=0,0,1)</f>
        <v>0</v>
      </c>
      <c r="AF365" s="450">
        <f>IF(IFERROR(HLOOKUP($F365,$F27:$FS27,1,FALSE),0)=0,0,1)</f>
        <v>0</v>
      </c>
      <c r="AG365" s="450">
        <f>IF(IFERROR(HLOOKUP($F365,$F28:$FS28,1,FALSE),0)=0,0,1)</f>
        <v>0</v>
      </c>
      <c r="AH365" s="450">
        <f>IF(IFERROR(HLOOKUP($F365,$F29:$FS29,1,FALSE),0)=0,0,1)</f>
        <v>0</v>
      </c>
      <c r="AI365" s="450">
        <f>IF(IFERROR(HLOOKUP($F365,$F30:$FS30,1,FALSE),0)=0,0,1)</f>
        <v>0</v>
      </c>
      <c r="AJ365" s="450">
        <f>IF(IFERROR(HLOOKUP($F365,$F31:$FS31,1,FALSE),0)=0,0,1)</f>
        <v>0</v>
      </c>
      <c r="AK365" s="450">
        <f>IF(IFERROR(HLOOKUP($F365,$F32:$FS32,1,FALSE),0)=0,0,1)</f>
        <v>0</v>
      </c>
      <c r="AL365" s="450">
        <f>IF(IFERROR(HLOOKUP($F365,$F33:$FS33,1,FALSE),0)=0,0,1)</f>
        <v>0</v>
      </c>
      <c r="AM365" s="450">
        <f>IF(IFERROR(HLOOKUP($F365,$F34:$FS34,1,FALSE),0)=0,0,1)</f>
        <v>0</v>
      </c>
      <c r="AN365" s="450">
        <f>IF(IFERROR(HLOOKUP($F365,$F35:$FS35,1,FALSE),0)=0,0,1)</f>
        <v>0</v>
      </c>
      <c r="AO365" s="450">
        <f>IF(IFERROR(HLOOKUP($F365,$F36:$FS36,1,FALSE),0)=0,0,1)</f>
        <v>0</v>
      </c>
      <c r="AP365" s="450">
        <f>IF(IFERROR(HLOOKUP($F365,$F37:$FS37,1,FALSE),0)=0,0,1)</f>
        <v>0</v>
      </c>
      <c r="AQ365" s="450">
        <f>IF(IFERROR(HLOOKUP($F365,$F38:$FS38,1,FALSE),0)=0,0,1)</f>
        <v>0</v>
      </c>
      <c r="AR365" s="450">
        <f>IF(IFERROR(HLOOKUP($F365,$F39:$FS39,1,FALSE),0)=0,0,1)</f>
        <v>0</v>
      </c>
      <c r="AS365" s="450">
        <f>IF(IFERROR(HLOOKUP($F365,$F40:$FS40,1,FALSE),0)=0,0,1)</f>
        <v>0</v>
      </c>
      <c r="AT365" s="450">
        <f>IF(IFERROR(HLOOKUP($F365,$F41:$FS41,1,FALSE),0)=0,0,1)</f>
        <v>0</v>
      </c>
      <c r="AU365" s="450">
        <f>IF(IFERROR(HLOOKUP($F365,$F42:$FS42,1,FALSE),0)=0,0,1)</f>
        <v>0</v>
      </c>
      <c r="AV365" s="450">
        <f>IF(IFERROR(HLOOKUP($F365,$F43:$FS43,1,FALSE),0)=0,0,1)</f>
        <v>0</v>
      </c>
      <c r="AW365" s="450">
        <f>IF(IFERROR(HLOOKUP($F365,$F44:$FS44,1,FALSE),0)=0,0,1)</f>
        <v>0</v>
      </c>
      <c r="AX365" s="450">
        <f>IF(IFERROR(HLOOKUP($F365,$F45:$FS45,1,FALSE),0)=0,0,1)</f>
        <v>0</v>
      </c>
      <c r="AY365" s="450">
        <f>IF(IFERROR(HLOOKUP($F365,$F46:$FS46,1,FALSE),0)=0,0,1)</f>
        <v>0</v>
      </c>
      <c r="AZ365" s="450">
        <f>IF(IFERROR(HLOOKUP($F365,$F47:$FS47,1,FALSE),0)=0,0,1)</f>
        <v>0</v>
      </c>
      <c r="BA365" s="450">
        <f>IF(IFERROR(HLOOKUP($F365,$F48:$FS48,1,FALSE),0)=0,0,1)</f>
        <v>0</v>
      </c>
      <c r="BB365" s="450">
        <f>IF(IFERROR(HLOOKUP($F365,$F49:$FS49,1,FALSE),0)=0,0,1)</f>
        <v>0</v>
      </c>
      <c r="BC365" s="450">
        <f>IF(IFERROR(HLOOKUP($F365,$F50:$FS50,1,FALSE),0)=0,0,1)</f>
        <v>0</v>
      </c>
      <c r="BD365" s="450">
        <f>IF(IFERROR(HLOOKUP($F365,$F51:$FS51,1,FALSE),0)=0,0,1)</f>
        <v>0</v>
      </c>
      <c r="BE365" s="450">
        <f>IF(IFERROR(HLOOKUP($F365,$F52:$FS52,1,FALSE),0)=0,0,1)</f>
        <v>0</v>
      </c>
      <c r="BF365" s="450">
        <f>IF(IFERROR(HLOOKUP($F365,$F53:$FS53,1,FALSE),0)=0,0,1)</f>
        <v>0</v>
      </c>
      <c r="BG365" s="450">
        <f>IF(IFERROR(HLOOKUP($F365,$F54:$FS54,1,FALSE),0)=0,0,1)</f>
        <v>0</v>
      </c>
      <c r="BH365" s="450">
        <f>IF(IFERROR(HLOOKUP($F365,$F55:$FS55,1,FALSE),0)=0,0,1)</f>
        <v>0</v>
      </c>
      <c r="BI365" s="450">
        <f>IF(IFERROR(HLOOKUP($F365,$F56:$FS56,1,FALSE),0)=0,0,1)</f>
        <v>0</v>
      </c>
      <c r="BJ365" s="450">
        <f>IF(IFERROR(HLOOKUP($F365,$F57:$FS57,1,FALSE),0)=0,0,1)</f>
        <v>0</v>
      </c>
      <c r="BK365" s="450">
        <f>IF(IFERROR(HLOOKUP($F365,$F58:$FS58,1,FALSE),0)=0,0,1)</f>
        <v>0</v>
      </c>
    </row>
    <row r="366" spans="1:63" ht="13">
      <c r="A366" s="609" t="s">
        <v>829</v>
      </c>
      <c r="B366" s="619" t="s">
        <v>768</v>
      </c>
      <c r="C366">
        <f t="shared" si="2"/>
        <v>3</v>
      </c>
      <c r="E366" s="609" t="s">
        <v>829</v>
      </c>
      <c r="F366" s="619" t="s">
        <v>768</v>
      </c>
      <c r="G366" s="450">
        <f>IF(IFERROR(HLOOKUP($F366,$F2:$FS2,1,FALSE),0)=0,0,1)</f>
        <v>0</v>
      </c>
      <c r="H366" s="450">
        <f>IF(IFERROR(HLOOKUP($F366,$F3:$FS3,1,FALSE),0)=0,0,1)</f>
        <v>1</v>
      </c>
      <c r="I366" s="450">
        <f>IF(IFERROR(HLOOKUP($F366,$F4:$FS4,1,FALSE),0)=0,0,1)</f>
        <v>1</v>
      </c>
      <c r="J366" s="450">
        <f>IF(IFERROR(HLOOKUP($F366,$F5:$FS5,1,FALSE),0)=0,0,1)</f>
        <v>0</v>
      </c>
      <c r="K366" s="450">
        <f>IF(IFERROR(HLOOKUP($F366,$F6:$FS6,1,FALSE),0)=0,0,1)</f>
        <v>0</v>
      </c>
      <c r="L366" s="450">
        <f>IF(IFERROR(HLOOKUP($F366,$F7:$FS7,1,FALSE),0)=0,0,1)</f>
        <v>0</v>
      </c>
      <c r="M366" s="450">
        <f>IF(IFERROR(HLOOKUP($F366,$F8:$FS8,1,FALSE),0)=0,0,1)</f>
        <v>0</v>
      </c>
      <c r="N366" s="450">
        <f>IF(IFERROR(HLOOKUP($F366,$F9:$FS9,1,FALSE),0)=0,0,1)</f>
        <v>0</v>
      </c>
      <c r="O366" s="450">
        <f>IF(IFERROR(HLOOKUP($F366,$F10:$FS10,1,FALSE),0)=0,0,1)</f>
        <v>0</v>
      </c>
      <c r="P366" s="450">
        <f>IF(IFERROR(HLOOKUP($F366,$F11:$FS11,1,FALSE),0)=0,0,1)</f>
        <v>0</v>
      </c>
      <c r="Q366" s="450">
        <f>IF(IFERROR(HLOOKUP($F366,$F12:$FS12,1,FALSE),0)=0,0,1)</f>
        <v>0</v>
      </c>
      <c r="R366" s="450">
        <f>IF(IFERROR(HLOOKUP($F366,$F13:$FS13,1,FALSE),0)=0,0,1)</f>
        <v>0</v>
      </c>
      <c r="S366" s="450">
        <f>IF(IFERROR(HLOOKUP($F366,$F14:$FS14,1,FALSE),0)=0,0,1)</f>
        <v>0</v>
      </c>
      <c r="T366" s="450">
        <f>IF(IFERROR(HLOOKUP($F366,$F15:$FS15,1,FALSE),0)=0,0,1)</f>
        <v>0</v>
      </c>
      <c r="U366" s="450">
        <f>IF(IFERROR(HLOOKUP($F366,$F16:$FS16,1,FALSE),0)=0,0,1)</f>
        <v>0</v>
      </c>
      <c r="V366" s="450">
        <f>IF(IFERROR(HLOOKUP($F366,$F17:$FS17,1,FALSE),0)=0,0,1)</f>
        <v>0</v>
      </c>
      <c r="W366" s="450">
        <f>IF(IFERROR(HLOOKUP($F366,$F18:$FS18,1,FALSE),0)=0,0,1)</f>
        <v>0</v>
      </c>
      <c r="X366" s="450">
        <f>IF(IFERROR(HLOOKUP($F366,$F19:$FS19,1,FALSE),0)=0,0,1)</f>
        <v>0</v>
      </c>
      <c r="Y366" s="450">
        <f>IF(IFERROR(HLOOKUP($F366,$F20:$FS20,1,FALSE),0)=0,0,1)</f>
        <v>0</v>
      </c>
      <c r="Z366" s="450">
        <f>IF(IFERROR(HLOOKUP($F366,$F21:$FS21,1,FALSE),0)=0,0,1)</f>
        <v>0</v>
      </c>
      <c r="AA366" s="450">
        <f>IF(IFERROR(HLOOKUP($F366,$F22:$FS22,1,FALSE),0)=0,0,1)</f>
        <v>0</v>
      </c>
      <c r="AB366" s="450">
        <f>IF(IFERROR(HLOOKUP($F366,$F23:$FS23,1,FALSE),0)=0,0,1)</f>
        <v>0</v>
      </c>
      <c r="AC366" s="450">
        <f>IF(IFERROR(HLOOKUP($F366,$F24:$FS24,1,FALSE),0)=0,0,1)</f>
        <v>0</v>
      </c>
      <c r="AD366" s="450">
        <f>IF(IFERROR(HLOOKUP($F366,$F25:$FS25,1,FALSE),0)=0,0,1)</f>
        <v>0</v>
      </c>
      <c r="AE366" s="450">
        <f>IF(IFERROR(HLOOKUP($F366,$F26:$FS26,1,FALSE),0)=0,0,1)</f>
        <v>0</v>
      </c>
      <c r="AF366" s="450">
        <f>IF(IFERROR(HLOOKUP($F366,$F27:$FS27,1,FALSE),0)=0,0,1)</f>
        <v>0</v>
      </c>
      <c r="AG366" s="450">
        <f>IF(IFERROR(HLOOKUP($F366,$F28:$FS28,1,FALSE),0)=0,0,1)</f>
        <v>0</v>
      </c>
      <c r="AH366" s="450">
        <f>IF(IFERROR(HLOOKUP($F366,$F29:$FS29,1,FALSE),0)=0,0,1)</f>
        <v>0</v>
      </c>
      <c r="AI366" s="450">
        <f>IF(IFERROR(HLOOKUP($F366,$F30:$FS30,1,FALSE),0)=0,0,1)</f>
        <v>1</v>
      </c>
      <c r="AJ366" s="450">
        <f>IF(IFERROR(HLOOKUP($F366,$F31:$FS31,1,FALSE),0)=0,0,1)</f>
        <v>0</v>
      </c>
      <c r="AK366" s="450">
        <f>IF(IFERROR(HLOOKUP($F366,$F32:$FS32,1,FALSE),0)=0,0,1)</f>
        <v>0</v>
      </c>
      <c r="AL366" s="450">
        <f>IF(IFERROR(HLOOKUP($F366,$F33:$FS33,1,FALSE),0)=0,0,1)</f>
        <v>0</v>
      </c>
      <c r="AM366" s="450">
        <f>IF(IFERROR(HLOOKUP($F366,$F34:$FS34,1,FALSE),0)=0,0,1)</f>
        <v>0</v>
      </c>
      <c r="AN366" s="450">
        <f>IF(IFERROR(HLOOKUP($F366,$F35:$FS35,1,FALSE),0)=0,0,1)</f>
        <v>0</v>
      </c>
      <c r="AO366" s="450">
        <f>IF(IFERROR(HLOOKUP($F366,$F36:$FS36,1,FALSE),0)=0,0,1)</f>
        <v>0</v>
      </c>
      <c r="AP366" s="450">
        <f>IF(IFERROR(HLOOKUP($F366,$F37:$FS37,1,FALSE),0)=0,0,1)</f>
        <v>0</v>
      </c>
      <c r="AQ366" s="450">
        <f>IF(IFERROR(HLOOKUP($F366,$F38:$FS38,1,FALSE),0)=0,0,1)</f>
        <v>0</v>
      </c>
      <c r="AR366" s="450">
        <f>IF(IFERROR(HLOOKUP($F366,$F39:$FS39,1,FALSE),0)=0,0,1)</f>
        <v>0</v>
      </c>
      <c r="AS366" s="450">
        <f>IF(IFERROR(HLOOKUP($F366,$F40:$FS40,1,FALSE),0)=0,0,1)</f>
        <v>0</v>
      </c>
      <c r="AT366" s="450">
        <f>IF(IFERROR(HLOOKUP($F366,$F41:$FS41,1,FALSE),0)=0,0,1)</f>
        <v>0</v>
      </c>
      <c r="AU366" s="450">
        <f>IF(IFERROR(HLOOKUP($F366,$F42:$FS42,1,FALSE),0)=0,0,1)</f>
        <v>0</v>
      </c>
      <c r="AV366" s="450">
        <f>IF(IFERROR(HLOOKUP($F366,$F43:$FS43,1,FALSE),0)=0,0,1)</f>
        <v>0</v>
      </c>
      <c r="AW366" s="450">
        <f>IF(IFERROR(HLOOKUP($F366,$F44:$FS44,1,FALSE),0)=0,0,1)</f>
        <v>0</v>
      </c>
      <c r="AX366" s="450">
        <f>IF(IFERROR(HLOOKUP($F366,$F45:$FS45,1,FALSE),0)=0,0,1)</f>
        <v>0</v>
      </c>
      <c r="AY366" s="450">
        <f>IF(IFERROR(HLOOKUP($F366,$F46:$FS46,1,FALSE),0)=0,0,1)</f>
        <v>0</v>
      </c>
      <c r="AZ366" s="450">
        <f>IF(IFERROR(HLOOKUP($F366,$F47:$FS47,1,FALSE),0)=0,0,1)</f>
        <v>0</v>
      </c>
      <c r="BA366" s="450">
        <f>IF(IFERROR(HLOOKUP($F366,$F48:$FS48,1,FALSE),0)=0,0,1)</f>
        <v>0</v>
      </c>
      <c r="BB366" s="450">
        <f>IF(IFERROR(HLOOKUP($F366,$F49:$FS49,1,FALSE),0)=0,0,1)</f>
        <v>0</v>
      </c>
      <c r="BC366" s="450">
        <f>IF(IFERROR(HLOOKUP($F366,$F50:$FS50,1,FALSE),0)=0,0,1)</f>
        <v>0</v>
      </c>
      <c r="BD366" s="450">
        <f>IF(IFERROR(HLOOKUP($F366,$F51:$FS51,1,FALSE),0)=0,0,1)</f>
        <v>0</v>
      </c>
      <c r="BE366" s="450">
        <f>IF(IFERROR(HLOOKUP($F366,$F52:$FS52,1,FALSE),0)=0,0,1)</f>
        <v>0</v>
      </c>
      <c r="BF366" s="450">
        <f>IF(IFERROR(HLOOKUP($F366,$F53:$FS53,1,FALSE),0)=0,0,1)</f>
        <v>0</v>
      </c>
      <c r="BG366" s="450">
        <f>IF(IFERROR(HLOOKUP($F366,$F54:$FS54,1,FALSE),0)=0,0,1)</f>
        <v>0</v>
      </c>
      <c r="BH366" s="450">
        <f>IF(IFERROR(HLOOKUP($F366,$F55:$FS55,1,FALSE),0)=0,0,1)</f>
        <v>0</v>
      </c>
      <c r="BI366" s="450">
        <f>IF(IFERROR(HLOOKUP($F366,$F56:$FS56,1,FALSE),0)=0,0,1)</f>
        <v>0</v>
      </c>
      <c r="BJ366" s="450">
        <f>IF(IFERROR(HLOOKUP($F366,$F57:$FS57,1,FALSE),0)=0,0,1)</f>
        <v>0</v>
      </c>
      <c r="BK366" s="450">
        <f>IF(IFERROR(HLOOKUP($F366,$F58:$FS58,1,FALSE),0)=0,0,1)</f>
        <v>0</v>
      </c>
    </row>
    <row r="367" spans="1:63" ht="13">
      <c r="A367" s="609" t="s">
        <v>829</v>
      </c>
      <c r="B367" s="619" t="s">
        <v>769</v>
      </c>
      <c r="C367">
        <f t="shared" si="2"/>
        <v>3</v>
      </c>
      <c r="E367" s="609" t="s">
        <v>829</v>
      </c>
      <c r="F367" s="619" t="s">
        <v>769</v>
      </c>
      <c r="G367" s="450">
        <f>IF(IFERROR(HLOOKUP($F367,$F2:$FS2,1,FALSE),0)=0,0,1)</f>
        <v>0</v>
      </c>
      <c r="H367" s="450">
        <f>IF(IFERROR(HLOOKUP($F367,$F3:$FS3,1,FALSE),0)=0,0,1)</f>
        <v>1</v>
      </c>
      <c r="I367" s="450">
        <f>IF(IFERROR(HLOOKUP($F367,$F4:$FS4,1,FALSE),0)=0,0,1)</f>
        <v>1</v>
      </c>
      <c r="J367" s="450">
        <f>IF(IFERROR(HLOOKUP($F367,$F5:$FS5,1,FALSE),0)=0,0,1)</f>
        <v>0</v>
      </c>
      <c r="K367" s="450">
        <f>IF(IFERROR(HLOOKUP($F367,$F6:$FS6,1,FALSE),0)=0,0,1)</f>
        <v>0</v>
      </c>
      <c r="L367" s="450">
        <f>IF(IFERROR(HLOOKUP($F367,$F7:$FS7,1,FALSE),0)=0,0,1)</f>
        <v>0</v>
      </c>
      <c r="M367" s="450">
        <f>IF(IFERROR(HLOOKUP($F367,$F8:$FS8,1,FALSE),0)=0,0,1)</f>
        <v>0</v>
      </c>
      <c r="N367" s="450">
        <f>IF(IFERROR(HLOOKUP($F367,$F9:$FS9,1,FALSE),0)=0,0,1)</f>
        <v>0</v>
      </c>
      <c r="O367" s="450">
        <f>IF(IFERROR(HLOOKUP($F367,$F10:$FS10,1,FALSE),0)=0,0,1)</f>
        <v>0</v>
      </c>
      <c r="P367" s="450">
        <f>IF(IFERROR(HLOOKUP($F367,$F11:$FS11,1,FALSE),0)=0,0,1)</f>
        <v>0</v>
      </c>
      <c r="Q367" s="450">
        <f>IF(IFERROR(HLOOKUP($F367,$F12:$FS12,1,FALSE),0)=0,0,1)</f>
        <v>0</v>
      </c>
      <c r="R367" s="450">
        <f>IF(IFERROR(HLOOKUP($F367,$F13:$FS13,1,FALSE),0)=0,0,1)</f>
        <v>0</v>
      </c>
      <c r="S367" s="450">
        <f>IF(IFERROR(HLOOKUP($F367,$F14:$FS14,1,FALSE),0)=0,0,1)</f>
        <v>0</v>
      </c>
      <c r="T367" s="450">
        <f>IF(IFERROR(HLOOKUP($F367,$F15:$FS15,1,FALSE),0)=0,0,1)</f>
        <v>0</v>
      </c>
      <c r="U367" s="450">
        <f>IF(IFERROR(HLOOKUP($F367,$F16:$FS16,1,FALSE),0)=0,0,1)</f>
        <v>0</v>
      </c>
      <c r="V367" s="450">
        <f>IF(IFERROR(HLOOKUP($F367,$F17:$FS17,1,FALSE),0)=0,0,1)</f>
        <v>0</v>
      </c>
      <c r="W367" s="450">
        <f>IF(IFERROR(HLOOKUP($F367,$F18:$FS18,1,FALSE),0)=0,0,1)</f>
        <v>0</v>
      </c>
      <c r="X367" s="450">
        <f>IF(IFERROR(HLOOKUP($F367,$F19:$FS19,1,FALSE),0)=0,0,1)</f>
        <v>0</v>
      </c>
      <c r="Y367" s="450">
        <f>IF(IFERROR(HLOOKUP($F367,$F20:$FS20,1,FALSE),0)=0,0,1)</f>
        <v>0</v>
      </c>
      <c r="Z367" s="450">
        <f>IF(IFERROR(HLOOKUP($F367,$F21:$FS21,1,FALSE),0)=0,0,1)</f>
        <v>0</v>
      </c>
      <c r="AA367" s="450">
        <f>IF(IFERROR(HLOOKUP($F367,$F22:$FS22,1,FALSE),0)=0,0,1)</f>
        <v>0</v>
      </c>
      <c r="AB367" s="450">
        <f>IF(IFERROR(HLOOKUP($F367,$F23:$FS23,1,FALSE),0)=0,0,1)</f>
        <v>0</v>
      </c>
      <c r="AC367" s="450">
        <f>IF(IFERROR(HLOOKUP($F367,$F24:$FS24,1,FALSE),0)=0,0,1)</f>
        <v>0</v>
      </c>
      <c r="AD367" s="450">
        <f>IF(IFERROR(HLOOKUP($F367,$F25:$FS25,1,FALSE),0)=0,0,1)</f>
        <v>0</v>
      </c>
      <c r="AE367" s="450">
        <f>IF(IFERROR(HLOOKUP($F367,$F26:$FS26,1,FALSE),0)=0,0,1)</f>
        <v>0</v>
      </c>
      <c r="AF367" s="450">
        <f>IF(IFERROR(HLOOKUP($F367,$F27:$FS27,1,FALSE),0)=0,0,1)</f>
        <v>0</v>
      </c>
      <c r="AG367" s="450">
        <f>IF(IFERROR(HLOOKUP($F367,$F28:$FS28,1,FALSE),0)=0,0,1)</f>
        <v>0</v>
      </c>
      <c r="AH367" s="450">
        <f>IF(IFERROR(HLOOKUP($F367,$F29:$FS29,1,FALSE),0)=0,0,1)</f>
        <v>0</v>
      </c>
      <c r="AI367" s="450">
        <f>IF(IFERROR(HLOOKUP($F367,$F30:$FS30,1,FALSE),0)=0,0,1)</f>
        <v>1</v>
      </c>
      <c r="AJ367" s="450">
        <f>IF(IFERROR(HLOOKUP($F367,$F31:$FS31,1,FALSE),0)=0,0,1)</f>
        <v>0</v>
      </c>
      <c r="AK367" s="450">
        <f>IF(IFERROR(HLOOKUP($F367,$F32:$FS32,1,FALSE),0)=0,0,1)</f>
        <v>0</v>
      </c>
      <c r="AL367" s="450">
        <f>IF(IFERROR(HLOOKUP($F367,$F33:$FS33,1,FALSE),0)=0,0,1)</f>
        <v>0</v>
      </c>
      <c r="AM367" s="450">
        <f>IF(IFERROR(HLOOKUP($F367,$F34:$FS34,1,FALSE),0)=0,0,1)</f>
        <v>0</v>
      </c>
      <c r="AN367" s="450">
        <f>IF(IFERROR(HLOOKUP($F367,$F35:$FS35,1,FALSE),0)=0,0,1)</f>
        <v>0</v>
      </c>
      <c r="AO367" s="450">
        <f>IF(IFERROR(HLOOKUP($F367,$F36:$FS36,1,FALSE),0)=0,0,1)</f>
        <v>0</v>
      </c>
      <c r="AP367" s="450">
        <f>IF(IFERROR(HLOOKUP($F367,$F37:$FS37,1,FALSE),0)=0,0,1)</f>
        <v>0</v>
      </c>
      <c r="AQ367" s="450">
        <f>IF(IFERROR(HLOOKUP($F367,$F38:$FS38,1,FALSE),0)=0,0,1)</f>
        <v>0</v>
      </c>
      <c r="AR367" s="450">
        <f>IF(IFERROR(HLOOKUP($F367,$F39:$FS39,1,FALSE),0)=0,0,1)</f>
        <v>0</v>
      </c>
      <c r="AS367" s="450">
        <f>IF(IFERROR(HLOOKUP($F367,$F40:$FS40,1,FALSE),0)=0,0,1)</f>
        <v>0</v>
      </c>
      <c r="AT367" s="450">
        <f>IF(IFERROR(HLOOKUP($F367,$F41:$FS41,1,FALSE),0)=0,0,1)</f>
        <v>0</v>
      </c>
      <c r="AU367" s="450">
        <f>IF(IFERROR(HLOOKUP($F367,$F42:$FS42,1,FALSE),0)=0,0,1)</f>
        <v>0</v>
      </c>
      <c r="AV367" s="450">
        <f>IF(IFERROR(HLOOKUP($F367,$F43:$FS43,1,FALSE),0)=0,0,1)</f>
        <v>0</v>
      </c>
      <c r="AW367" s="450">
        <f>IF(IFERROR(HLOOKUP($F367,$F44:$FS44,1,FALSE),0)=0,0,1)</f>
        <v>0</v>
      </c>
      <c r="AX367" s="450">
        <f>IF(IFERROR(HLOOKUP($F367,$F45:$FS45,1,FALSE),0)=0,0,1)</f>
        <v>0</v>
      </c>
      <c r="AY367" s="450">
        <f>IF(IFERROR(HLOOKUP($F367,$F46:$FS46,1,FALSE),0)=0,0,1)</f>
        <v>0</v>
      </c>
      <c r="AZ367" s="450">
        <f>IF(IFERROR(HLOOKUP($F367,$F47:$FS47,1,FALSE),0)=0,0,1)</f>
        <v>0</v>
      </c>
      <c r="BA367" s="450">
        <f>IF(IFERROR(HLOOKUP($F367,$F48:$FS48,1,FALSE),0)=0,0,1)</f>
        <v>0</v>
      </c>
      <c r="BB367" s="450">
        <f>IF(IFERROR(HLOOKUP($F367,$F49:$FS49,1,FALSE),0)=0,0,1)</f>
        <v>0</v>
      </c>
      <c r="BC367" s="450">
        <f>IF(IFERROR(HLOOKUP($F367,$F50:$FS50,1,FALSE),0)=0,0,1)</f>
        <v>0</v>
      </c>
      <c r="BD367" s="450">
        <f>IF(IFERROR(HLOOKUP($F367,$F51:$FS51,1,FALSE),0)=0,0,1)</f>
        <v>0</v>
      </c>
      <c r="BE367" s="450">
        <f>IF(IFERROR(HLOOKUP($F367,$F52:$FS52,1,FALSE),0)=0,0,1)</f>
        <v>0</v>
      </c>
      <c r="BF367" s="450">
        <f>IF(IFERROR(HLOOKUP($F367,$F53:$FS53,1,FALSE),0)=0,0,1)</f>
        <v>0</v>
      </c>
      <c r="BG367" s="450">
        <f>IF(IFERROR(HLOOKUP($F367,$F54:$FS54,1,FALSE),0)=0,0,1)</f>
        <v>0</v>
      </c>
      <c r="BH367" s="450">
        <f>IF(IFERROR(HLOOKUP($F367,$F55:$FS55,1,FALSE),0)=0,0,1)</f>
        <v>0</v>
      </c>
      <c r="BI367" s="450">
        <f>IF(IFERROR(HLOOKUP($F367,$F56:$FS56,1,FALSE),0)=0,0,1)</f>
        <v>0</v>
      </c>
      <c r="BJ367" s="450">
        <f>IF(IFERROR(HLOOKUP($F367,$F57:$FS57,1,FALSE),0)=0,0,1)</f>
        <v>0</v>
      </c>
      <c r="BK367" s="450">
        <f>IF(IFERROR(HLOOKUP($F367,$F58:$FS58,1,FALSE),0)=0,0,1)</f>
        <v>0</v>
      </c>
    </row>
    <row r="368" spans="1:63" ht="13">
      <c r="A368" s="609" t="s">
        <v>829</v>
      </c>
      <c r="B368" s="619" t="s">
        <v>770</v>
      </c>
      <c r="C368">
        <f t="shared" si="2"/>
        <v>2</v>
      </c>
      <c r="E368" s="609" t="s">
        <v>829</v>
      </c>
      <c r="F368" s="619" t="s">
        <v>770</v>
      </c>
      <c r="G368" s="450">
        <f>IF(IFERROR(HLOOKUP($F368,$F2:$FS2,1,FALSE),0)=0,0,1)</f>
        <v>0</v>
      </c>
      <c r="H368" s="450">
        <f>IF(IFERROR(HLOOKUP($F368,$F3:$FS3,1,FALSE),0)=0,0,1)</f>
        <v>1</v>
      </c>
      <c r="I368" s="450">
        <f>IF(IFERROR(HLOOKUP($F368,$F4:$FS4,1,FALSE),0)=0,0,1)</f>
        <v>1</v>
      </c>
      <c r="J368" s="450">
        <f>IF(IFERROR(HLOOKUP($F368,$F5:$FS5,1,FALSE),0)=0,0,1)</f>
        <v>0</v>
      </c>
      <c r="K368" s="450">
        <f>IF(IFERROR(HLOOKUP($F368,$F6:$FS6,1,FALSE),0)=0,0,1)</f>
        <v>0</v>
      </c>
      <c r="L368" s="450">
        <f>IF(IFERROR(HLOOKUP($F368,$F7:$FS7,1,FALSE),0)=0,0,1)</f>
        <v>0</v>
      </c>
      <c r="M368" s="450">
        <f>IF(IFERROR(HLOOKUP($F368,$F8:$FS8,1,FALSE),0)=0,0,1)</f>
        <v>0</v>
      </c>
      <c r="N368" s="450">
        <f>IF(IFERROR(HLOOKUP($F368,$F9:$FS9,1,FALSE),0)=0,0,1)</f>
        <v>0</v>
      </c>
      <c r="O368" s="450">
        <f>IF(IFERROR(HLOOKUP($F368,$F10:$FS10,1,FALSE),0)=0,0,1)</f>
        <v>0</v>
      </c>
      <c r="P368" s="450">
        <f>IF(IFERROR(HLOOKUP($F368,$F11:$FS11,1,FALSE),0)=0,0,1)</f>
        <v>0</v>
      </c>
      <c r="Q368" s="450">
        <f>IF(IFERROR(HLOOKUP($F368,$F12:$FS12,1,FALSE),0)=0,0,1)</f>
        <v>0</v>
      </c>
      <c r="R368" s="450">
        <f>IF(IFERROR(HLOOKUP($F368,$F13:$FS13,1,FALSE),0)=0,0,1)</f>
        <v>0</v>
      </c>
      <c r="S368" s="450">
        <f>IF(IFERROR(HLOOKUP($F368,$F14:$FS14,1,FALSE),0)=0,0,1)</f>
        <v>0</v>
      </c>
      <c r="T368" s="450">
        <f>IF(IFERROR(HLOOKUP($F368,$F15:$FS15,1,FALSE),0)=0,0,1)</f>
        <v>0</v>
      </c>
      <c r="U368" s="450">
        <f>IF(IFERROR(HLOOKUP($F368,$F16:$FS16,1,FALSE),0)=0,0,1)</f>
        <v>0</v>
      </c>
      <c r="V368" s="450">
        <f>IF(IFERROR(HLOOKUP($F368,$F17:$FS17,1,FALSE),0)=0,0,1)</f>
        <v>0</v>
      </c>
      <c r="W368" s="450">
        <f>IF(IFERROR(HLOOKUP($F368,$F18:$FS18,1,FALSE),0)=0,0,1)</f>
        <v>0</v>
      </c>
      <c r="X368" s="450">
        <f>IF(IFERROR(HLOOKUP($F368,$F19:$FS19,1,FALSE),0)=0,0,1)</f>
        <v>0</v>
      </c>
      <c r="Y368" s="450">
        <f>IF(IFERROR(HLOOKUP($F368,$F20:$FS20,1,FALSE),0)=0,0,1)</f>
        <v>0</v>
      </c>
      <c r="Z368" s="450">
        <f>IF(IFERROR(HLOOKUP($F368,$F21:$FS21,1,FALSE),0)=0,0,1)</f>
        <v>0</v>
      </c>
      <c r="AA368" s="450">
        <f>IF(IFERROR(HLOOKUP($F368,$F22:$FS22,1,FALSE),0)=0,0,1)</f>
        <v>0</v>
      </c>
      <c r="AB368" s="450">
        <f>IF(IFERROR(HLOOKUP($F368,$F23:$FS23,1,FALSE),0)=0,0,1)</f>
        <v>0</v>
      </c>
      <c r="AC368" s="450">
        <f>IF(IFERROR(HLOOKUP($F368,$F24:$FS24,1,FALSE),0)=0,0,1)</f>
        <v>0</v>
      </c>
      <c r="AD368" s="450">
        <f>IF(IFERROR(HLOOKUP($F368,$F25:$FS25,1,FALSE),0)=0,0,1)</f>
        <v>0</v>
      </c>
      <c r="AE368" s="450">
        <f>IF(IFERROR(HLOOKUP($F368,$F26:$FS26,1,FALSE),0)=0,0,1)</f>
        <v>0</v>
      </c>
      <c r="AF368" s="450">
        <f>IF(IFERROR(HLOOKUP($F368,$F27:$FS27,1,FALSE),0)=0,0,1)</f>
        <v>0</v>
      </c>
      <c r="AG368" s="450">
        <f>IF(IFERROR(HLOOKUP($F368,$F28:$FS28,1,FALSE),0)=0,0,1)</f>
        <v>0</v>
      </c>
      <c r="AH368" s="450">
        <f>IF(IFERROR(HLOOKUP($F368,$F29:$FS29,1,FALSE),0)=0,0,1)</f>
        <v>0</v>
      </c>
      <c r="AI368" s="450">
        <f>IF(IFERROR(HLOOKUP($F368,$F30:$FS30,1,FALSE),0)=0,0,1)</f>
        <v>0</v>
      </c>
      <c r="AJ368" s="450">
        <f>IF(IFERROR(HLOOKUP($F368,$F31:$FS31,1,FALSE),0)=0,0,1)</f>
        <v>0</v>
      </c>
      <c r="AK368" s="450">
        <f>IF(IFERROR(HLOOKUP($F368,$F32:$FS32,1,FALSE),0)=0,0,1)</f>
        <v>0</v>
      </c>
      <c r="AL368" s="450">
        <f>IF(IFERROR(HLOOKUP($F368,$F33:$FS33,1,FALSE),0)=0,0,1)</f>
        <v>0</v>
      </c>
      <c r="AM368" s="450">
        <f>IF(IFERROR(HLOOKUP($F368,$F34:$FS34,1,FALSE),0)=0,0,1)</f>
        <v>0</v>
      </c>
      <c r="AN368" s="450">
        <f>IF(IFERROR(HLOOKUP($F368,$F35:$FS35,1,FALSE),0)=0,0,1)</f>
        <v>0</v>
      </c>
      <c r="AO368" s="450">
        <f>IF(IFERROR(HLOOKUP($F368,$F36:$FS36,1,FALSE),0)=0,0,1)</f>
        <v>0</v>
      </c>
      <c r="AP368" s="450">
        <f>IF(IFERROR(HLOOKUP($F368,$F37:$FS37,1,FALSE),0)=0,0,1)</f>
        <v>0</v>
      </c>
      <c r="AQ368" s="450">
        <f>IF(IFERROR(HLOOKUP($F368,$F38:$FS38,1,FALSE),0)=0,0,1)</f>
        <v>0</v>
      </c>
      <c r="AR368" s="450">
        <f>IF(IFERROR(HLOOKUP($F368,$F39:$FS39,1,FALSE),0)=0,0,1)</f>
        <v>0</v>
      </c>
      <c r="AS368" s="450">
        <f>IF(IFERROR(HLOOKUP($F368,$F40:$FS40,1,FALSE),0)=0,0,1)</f>
        <v>0</v>
      </c>
      <c r="AT368" s="450">
        <f>IF(IFERROR(HLOOKUP($F368,$F41:$FS41,1,FALSE),0)=0,0,1)</f>
        <v>0</v>
      </c>
      <c r="AU368" s="450">
        <f>IF(IFERROR(HLOOKUP($F368,$F42:$FS42,1,FALSE),0)=0,0,1)</f>
        <v>0</v>
      </c>
      <c r="AV368" s="450">
        <f>IF(IFERROR(HLOOKUP($F368,$F43:$FS43,1,FALSE),0)=0,0,1)</f>
        <v>0</v>
      </c>
      <c r="AW368" s="450">
        <f>IF(IFERROR(HLOOKUP($F368,$F44:$FS44,1,FALSE),0)=0,0,1)</f>
        <v>0</v>
      </c>
      <c r="AX368" s="450">
        <f>IF(IFERROR(HLOOKUP($F368,$F45:$FS45,1,FALSE),0)=0,0,1)</f>
        <v>0</v>
      </c>
      <c r="AY368" s="450">
        <f>IF(IFERROR(HLOOKUP($F368,$F46:$FS46,1,FALSE),0)=0,0,1)</f>
        <v>0</v>
      </c>
      <c r="AZ368" s="450">
        <f>IF(IFERROR(HLOOKUP($F368,$F47:$FS47,1,FALSE),0)=0,0,1)</f>
        <v>0</v>
      </c>
      <c r="BA368" s="450">
        <f>IF(IFERROR(HLOOKUP($F368,$F48:$FS48,1,FALSE),0)=0,0,1)</f>
        <v>0</v>
      </c>
      <c r="BB368" s="450">
        <f>IF(IFERROR(HLOOKUP($F368,$F49:$FS49,1,FALSE),0)=0,0,1)</f>
        <v>0</v>
      </c>
      <c r="BC368" s="450">
        <f>IF(IFERROR(HLOOKUP($F368,$F50:$FS50,1,FALSE),0)=0,0,1)</f>
        <v>0</v>
      </c>
      <c r="BD368" s="450">
        <f>IF(IFERROR(HLOOKUP($F368,$F51:$FS51,1,FALSE),0)=0,0,1)</f>
        <v>0</v>
      </c>
      <c r="BE368" s="450">
        <f>IF(IFERROR(HLOOKUP($F368,$F52:$FS52,1,FALSE),0)=0,0,1)</f>
        <v>0</v>
      </c>
      <c r="BF368" s="450">
        <f>IF(IFERROR(HLOOKUP($F368,$F53:$FS53,1,FALSE),0)=0,0,1)</f>
        <v>0</v>
      </c>
      <c r="BG368" s="450">
        <f>IF(IFERROR(HLOOKUP($F368,$F54:$FS54,1,FALSE),0)=0,0,1)</f>
        <v>0</v>
      </c>
      <c r="BH368" s="450">
        <f>IF(IFERROR(HLOOKUP($F368,$F55:$FS55,1,FALSE),0)=0,0,1)</f>
        <v>0</v>
      </c>
      <c r="BI368" s="450">
        <f>IF(IFERROR(HLOOKUP($F368,$F56:$FS56,1,FALSE),0)=0,0,1)</f>
        <v>0</v>
      </c>
      <c r="BJ368" s="450">
        <f>IF(IFERROR(HLOOKUP($F368,$F57:$FS57,1,FALSE),0)=0,0,1)</f>
        <v>0</v>
      </c>
      <c r="BK368" s="450">
        <f>IF(IFERROR(HLOOKUP($F368,$F58:$FS58,1,FALSE),0)=0,0,1)</f>
        <v>0</v>
      </c>
    </row>
    <row r="369" spans="1:63" ht="13">
      <c r="A369" s="609" t="s">
        <v>829</v>
      </c>
      <c r="B369" s="619" t="s">
        <v>771</v>
      </c>
      <c r="C369">
        <f t="shared" si="2"/>
        <v>2</v>
      </c>
      <c r="E369" s="609" t="s">
        <v>829</v>
      </c>
      <c r="F369" s="619" t="s">
        <v>771</v>
      </c>
      <c r="G369" s="450">
        <f>IF(IFERROR(HLOOKUP($F369,$F2:$FS2,1,FALSE),0)=0,0,1)</f>
        <v>0</v>
      </c>
      <c r="H369" s="450">
        <f>IF(IFERROR(HLOOKUP($F369,$F3:$FS3,1,FALSE),0)=0,0,1)</f>
        <v>1</v>
      </c>
      <c r="I369" s="450">
        <f>IF(IFERROR(HLOOKUP($F369,$F4:$FS4,1,FALSE),0)=0,0,1)</f>
        <v>1</v>
      </c>
      <c r="J369" s="450">
        <f>IF(IFERROR(HLOOKUP($F369,$F5:$FS5,1,FALSE),0)=0,0,1)</f>
        <v>0</v>
      </c>
      <c r="K369" s="450">
        <f>IF(IFERROR(HLOOKUP($F369,$F6:$FS6,1,FALSE),0)=0,0,1)</f>
        <v>0</v>
      </c>
      <c r="L369" s="450">
        <f>IF(IFERROR(HLOOKUP($F369,$F7:$FS7,1,FALSE),0)=0,0,1)</f>
        <v>0</v>
      </c>
      <c r="M369" s="450">
        <f>IF(IFERROR(HLOOKUP($F369,$F8:$FS8,1,FALSE),0)=0,0,1)</f>
        <v>0</v>
      </c>
      <c r="N369" s="450">
        <f>IF(IFERROR(HLOOKUP($F369,$F9:$FS9,1,FALSE),0)=0,0,1)</f>
        <v>0</v>
      </c>
      <c r="O369" s="450">
        <f>IF(IFERROR(HLOOKUP($F369,$F10:$FS10,1,FALSE),0)=0,0,1)</f>
        <v>0</v>
      </c>
      <c r="P369" s="450">
        <f>IF(IFERROR(HLOOKUP($F369,$F11:$FS11,1,FALSE),0)=0,0,1)</f>
        <v>0</v>
      </c>
      <c r="Q369" s="450">
        <f>IF(IFERROR(HLOOKUP($F369,$F12:$FS12,1,FALSE),0)=0,0,1)</f>
        <v>0</v>
      </c>
      <c r="R369" s="450">
        <f>IF(IFERROR(HLOOKUP($F369,$F13:$FS13,1,FALSE),0)=0,0,1)</f>
        <v>0</v>
      </c>
      <c r="S369" s="450">
        <f>IF(IFERROR(HLOOKUP($F369,$F14:$FS14,1,FALSE),0)=0,0,1)</f>
        <v>0</v>
      </c>
      <c r="T369" s="450">
        <f>IF(IFERROR(HLOOKUP($F369,$F15:$FS15,1,FALSE),0)=0,0,1)</f>
        <v>0</v>
      </c>
      <c r="U369" s="450">
        <f>IF(IFERROR(HLOOKUP($F369,$F16:$FS16,1,FALSE),0)=0,0,1)</f>
        <v>0</v>
      </c>
      <c r="V369" s="450">
        <f>IF(IFERROR(HLOOKUP($F369,$F17:$FS17,1,FALSE),0)=0,0,1)</f>
        <v>0</v>
      </c>
      <c r="W369" s="450">
        <f>IF(IFERROR(HLOOKUP($F369,$F18:$FS18,1,FALSE),0)=0,0,1)</f>
        <v>0</v>
      </c>
      <c r="X369" s="450">
        <f>IF(IFERROR(HLOOKUP($F369,$F19:$FS19,1,FALSE),0)=0,0,1)</f>
        <v>0</v>
      </c>
      <c r="Y369" s="450">
        <f>IF(IFERROR(HLOOKUP($F369,$F20:$FS20,1,FALSE),0)=0,0,1)</f>
        <v>0</v>
      </c>
      <c r="Z369" s="450">
        <f>IF(IFERROR(HLOOKUP($F369,$F21:$FS21,1,FALSE),0)=0,0,1)</f>
        <v>0</v>
      </c>
      <c r="AA369" s="450">
        <f>IF(IFERROR(HLOOKUP($F369,$F22:$FS22,1,FALSE),0)=0,0,1)</f>
        <v>0</v>
      </c>
      <c r="AB369" s="450">
        <f>IF(IFERROR(HLOOKUP($F369,$F23:$FS23,1,FALSE),0)=0,0,1)</f>
        <v>0</v>
      </c>
      <c r="AC369" s="450">
        <f>IF(IFERROR(HLOOKUP($F369,$F24:$FS24,1,FALSE),0)=0,0,1)</f>
        <v>0</v>
      </c>
      <c r="AD369" s="450">
        <f>IF(IFERROR(HLOOKUP($F369,$F25:$FS25,1,FALSE),0)=0,0,1)</f>
        <v>0</v>
      </c>
      <c r="AE369" s="450">
        <f>IF(IFERROR(HLOOKUP($F369,$F26:$FS26,1,FALSE),0)=0,0,1)</f>
        <v>0</v>
      </c>
      <c r="AF369" s="450">
        <f>IF(IFERROR(HLOOKUP($F369,$F27:$FS27,1,FALSE),0)=0,0,1)</f>
        <v>0</v>
      </c>
      <c r="AG369" s="450">
        <f>IF(IFERROR(HLOOKUP($F369,$F28:$FS28,1,FALSE),0)=0,0,1)</f>
        <v>0</v>
      </c>
      <c r="AH369" s="450">
        <f>IF(IFERROR(HLOOKUP($F369,$F29:$FS29,1,FALSE),0)=0,0,1)</f>
        <v>0</v>
      </c>
      <c r="AI369" s="450">
        <f>IF(IFERROR(HLOOKUP($F369,$F30:$FS30,1,FALSE),0)=0,0,1)</f>
        <v>0</v>
      </c>
      <c r="AJ369" s="450">
        <f>IF(IFERROR(HLOOKUP($F369,$F31:$FS31,1,FALSE),0)=0,0,1)</f>
        <v>0</v>
      </c>
      <c r="AK369" s="450">
        <f>IF(IFERROR(HLOOKUP($F369,$F32:$FS32,1,FALSE),0)=0,0,1)</f>
        <v>0</v>
      </c>
      <c r="AL369" s="450">
        <f>IF(IFERROR(HLOOKUP($F369,$F33:$FS33,1,FALSE),0)=0,0,1)</f>
        <v>0</v>
      </c>
      <c r="AM369" s="450">
        <f>IF(IFERROR(HLOOKUP($F369,$F34:$FS34,1,FALSE),0)=0,0,1)</f>
        <v>0</v>
      </c>
      <c r="AN369" s="450">
        <f>IF(IFERROR(HLOOKUP($F369,$F35:$FS35,1,FALSE),0)=0,0,1)</f>
        <v>0</v>
      </c>
      <c r="AO369" s="450">
        <f>IF(IFERROR(HLOOKUP($F369,$F36:$FS36,1,FALSE),0)=0,0,1)</f>
        <v>0</v>
      </c>
      <c r="AP369" s="450">
        <f>IF(IFERROR(HLOOKUP($F369,$F37:$FS37,1,FALSE),0)=0,0,1)</f>
        <v>0</v>
      </c>
      <c r="AQ369" s="450">
        <f>IF(IFERROR(HLOOKUP($F369,$F38:$FS38,1,FALSE),0)=0,0,1)</f>
        <v>0</v>
      </c>
      <c r="AR369" s="450">
        <f>IF(IFERROR(HLOOKUP($F369,$F39:$FS39,1,FALSE),0)=0,0,1)</f>
        <v>0</v>
      </c>
      <c r="AS369" s="450">
        <f>IF(IFERROR(HLOOKUP($F369,$F40:$FS40,1,FALSE),0)=0,0,1)</f>
        <v>0</v>
      </c>
      <c r="AT369" s="450">
        <f>IF(IFERROR(HLOOKUP($F369,$F41:$FS41,1,FALSE),0)=0,0,1)</f>
        <v>0</v>
      </c>
      <c r="AU369" s="450">
        <f>IF(IFERROR(HLOOKUP($F369,$F42:$FS42,1,FALSE),0)=0,0,1)</f>
        <v>0</v>
      </c>
      <c r="AV369" s="450">
        <f>IF(IFERROR(HLOOKUP($F369,$F43:$FS43,1,FALSE),0)=0,0,1)</f>
        <v>0</v>
      </c>
      <c r="AW369" s="450">
        <f>IF(IFERROR(HLOOKUP($F369,$F44:$FS44,1,FALSE),0)=0,0,1)</f>
        <v>0</v>
      </c>
      <c r="AX369" s="450">
        <f>IF(IFERROR(HLOOKUP($F369,$F45:$FS45,1,FALSE),0)=0,0,1)</f>
        <v>0</v>
      </c>
      <c r="AY369" s="450">
        <f>IF(IFERROR(HLOOKUP($F369,$F46:$FS46,1,FALSE),0)=0,0,1)</f>
        <v>0</v>
      </c>
      <c r="AZ369" s="450">
        <f>IF(IFERROR(HLOOKUP($F369,$F47:$FS47,1,FALSE),0)=0,0,1)</f>
        <v>0</v>
      </c>
      <c r="BA369" s="450">
        <f>IF(IFERROR(HLOOKUP($F369,$F48:$FS48,1,FALSE),0)=0,0,1)</f>
        <v>0</v>
      </c>
      <c r="BB369" s="450">
        <f>IF(IFERROR(HLOOKUP($F369,$F49:$FS49,1,FALSE),0)=0,0,1)</f>
        <v>0</v>
      </c>
      <c r="BC369" s="450">
        <f>IF(IFERROR(HLOOKUP($F369,$F50:$FS50,1,FALSE),0)=0,0,1)</f>
        <v>0</v>
      </c>
      <c r="BD369" s="450">
        <f>IF(IFERROR(HLOOKUP($F369,$F51:$FS51,1,FALSE),0)=0,0,1)</f>
        <v>0</v>
      </c>
      <c r="BE369" s="450">
        <f>IF(IFERROR(HLOOKUP($F369,$F52:$FS52,1,FALSE),0)=0,0,1)</f>
        <v>0</v>
      </c>
      <c r="BF369" s="450">
        <f>IF(IFERROR(HLOOKUP($F369,$F53:$FS53,1,FALSE),0)=0,0,1)</f>
        <v>0</v>
      </c>
      <c r="BG369" s="450">
        <f>IF(IFERROR(HLOOKUP($F369,$F54:$FS54,1,FALSE),0)=0,0,1)</f>
        <v>0</v>
      </c>
      <c r="BH369" s="450">
        <f>IF(IFERROR(HLOOKUP($F369,$F55:$FS55,1,FALSE),0)=0,0,1)</f>
        <v>0</v>
      </c>
      <c r="BI369" s="450">
        <f>IF(IFERROR(HLOOKUP($F369,$F56:$FS56,1,FALSE),0)=0,0,1)</f>
        <v>0</v>
      </c>
      <c r="BJ369" s="450">
        <f>IF(IFERROR(HLOOKUP($F369,$F57:$FS57,1,FALSE),0)=0,0,1)</f>
        <v>0</v>
      </c>
      <c r="BK369" s="450">
        <f>IF(IFERROR(HLOOKUP($F369,$F58:$FS58,1,FALSE),0)=0,0,1)</f>
        <v>0</v>
      </c>
    </row>
    <row r="370" spans="1:63" ht="13">
      <c r="A370" s="609" t="s">
        <v>829</v>
      </c>
      <c r="B370" s="619" t="s">
        <v>772</v>
      </c>
      <c r="C370">
        <f t="shared" si="2"/>
        <v>2</v>
      </c>
      <c r="E370" s="609" t="s">
        <v>829</v>
      </c>
      <c r="F370" s="619" t="s">
        <v>772</v>
      </c>
      <c r="G370" s="450">
        <f>IF(IFERROR(HLOOKUP($F370,$F2:$FS2,1,FALSE),0)=0,0,1)</f>
        <v>0</v>
      </c>
      <c r="H370" s="450">
        <f>IF(IFERROR(HLOOKUP($F370,$F3:$FS3,1,FALSE),0)=0,0,1)</f>
        <v>1</v>
      </c>
      <c r="I370" s="450">
        <f>IF(IFERROR(HLOOKUP($F370,$F4:$FS4,1,FALSE),0)=0,0,1)</f>
        <v>1</v>
      </c>
      <c r="J370" s="450">
        <f>IF(IFERROR(HLOOKUP($F370,$F5:$FS5,1,FALSE),0)=0,0,1)</f>
        <v>0</v>
      </c>
      <c r="K370" s="450">
        <f>IF(IFERROR(HLOOKUP($F370,$F6:$FS6,1,FALSE),0)=0,0,1)</f>
        <v>0</v>
      </c>
      <c r="L370" s="450">
        <f>IF(IFERROR(HLOOKUP($F370,$F7:$FS7,1,FALSE),0)=0,0,1)</f>
        <v>0</v>
      </c>
      <c r="M370" s="450">
        <f>IF(IFERROR(HLOOKUP($F370,$F8:$FS8,1,FALSE),0)=0,0,1)</f>
        <v>0</v>
      </c>
      <c r="N370" s="450">
        <f>IF(IFERROR(HLOOKUP($F370,$F9:$FS9,1,FALSE),0)=0,0,1)</f>
        <v>0</v>
      </c>
      <c r="O370" s="450">
        <f>IF(IFERROR(HLOOKUP($F370,$F10:$FS10,1,FALSE),0)=0,0,1)</f>
        <v>0</v>
      </c>
      <c r="P370" s="450">
        <f>IF(IFERROR(HLOOKUP($F370,$F11:$FS11,1,FALSE),0)=0,0,1)</f>
        <v>0</v>
      </c>
      <c r="Q370" s="450">
        <f>IF(IFERROR(HLOOKUP($F370,$F12:$FS12,1,FALSE),0)=0,0,1)</f>
        <v>0</v>
      </c>
      <c r="R370" s="450">
        <f>IF(IFERROR(HLOOKUP($F370,$F13:$FS13,1,FALSE),0)=0,0,1)</f>
        <v>0</v>
      </c>
      <c r="S370" s="450">
        <f>IF(IFERROR(HLOOKUP($F370,$F14:$FS14,1,FALSE),0)=0,0,1)</f>
        <v>0</v>
      </c>
      <c r="T370" s="450">
        <f>IF(IFERROR(HLOOKUP($F370,$F15:$FS15,1,FALSE),0)=0,0,1)</f>
        <v>0</v>
      </c>
      <c r="U370" s="450">
        <f>IF(IFERROR(HLOOKUP($F370,$F16:$FS16,1,FALSE),0)=0,0,1)</f>
        <v>0</v>
      </c>
      <c r="V370" s="450">
        <f>IF(IFERROR(HLOOKUP($F370,$F17:$FS17,1,FALSE),0)=0,0,1)</f>
        <v>0</v>
      </c>
      <c r="W370" s="450">
        <f>IF(IFERROR(HLOOKUP($F370,$F18:$FS18,1,FALSE),0)=0,0,1)</f>
        <v>0</v>
      </c>
      <c r="X370" s="450">
        <f>IF(IFERROR(HLOOKUP($F370,$F19:$FS19,1,FALSE),0)=0,0,1)</f>
        <v>0</v>
      </c>
      <c r="Y370" s="450">
        <f>IF(IFERROR(HLOOKUP($F370,$F20:$FS20,1,FALSE),0)=0,0,1)</f>
        <v>0</v>
      </c>
      <c r="Z370" s="450">
        <f>IF(IFERROR(HLOOKUP($F370,$F21:$FS21,1,FALSE),0)=0,0,1)</f>
        <v>0</v>
      </c>
      <c r="AA370" s="450">
        <f>IF(IFERROR(HLOOKUP($F370,$F22:$FS22,1,FALSE),0)=0,0,1)</f>
        <v>0</v>
      </c>
      <c r="AB370" s="450">
        <f>IF(IFERROR(HLOOKUP($F370,$F23:$FS23,1,FALSE),0)=0,0,1)</f>
        <v>0</v>
      </c>
      <c r="AC370" s="450">
        <f>IF(IFERROR(HLOOKUP($F370,$F24:$FS24,1,FALSE),0)=0,0,1)</f>
        <v>0</v>
      </c>
      <c r="AD370" s="450">
        <f>IF(IFERROR(HLOOKUP($F370,$F25:$FS25,1,FALSE),0)=0,0,1)</f>
        <v>0</v>
      </c>
      <c r="AE370" s="450">
        <f>IF(IFERROR(HLOOKUP($F370,$F26:$FS26,1,FALSE),0)=0,0,1)</f>
        <v>0</v>
      </c>
      <c r="AF370" s="450">
        <f>IF(IFERROR(HLOOKUP($F370,$F27:$FS27,1,FALSE),0)=0,0,1)</f>
        <v>0</v>
      </c>
      <c r="AG370" s="450">
        <f>IF(IFERROR(HLOOKUP($F370,$F28:$FS28,1,FALSE),0)=0,0,1)</f>
        <v>0</v>
      </c>
      <c r="AH370" s="450">
        <f>IF(IFERROR(HLOOKUP($F370,$F29:$FS29,1,FALSE),0)=0,0,1)</f>
        <v>0</v>
      </c>
      <c r="AI370" s="450">
        <f>IF(IFERROR(HLOOKUP($F370,$F30:$FS30,1,FALSE),0)=0,0,1)</f>
        <v>0</v>
      </c>
      <c r="AJ370" s="450">
        <f>IF(IFERROR(HLOOKUP($F370,$F31:$FS31,1,FALSE),0)=0,0,1)</f>
        <v>0</v>
      </c>
      <c r="AK370" s="450">
        <f>IF(IFERROR(HLOOKUP($F370,$F32:$FS32,1,FALSE),0)=0,0,1)</f>
        <v>0</v>
      </c>
      <c r="AL370" s="450">
        <f>IF(IFERROR(HLOOKUP($F370,$F33:$FS33,1,FALSE),0)=0,0,1)</f>
        <v>0</v>
      </c>
      <c r="AM370" s="450">
        <f>IF(IFERROR(HLOOKUP($F370,$F34:$FS34,1,FALSE),0)=0,0,1)</f>
        <v>0</v>
      </c>
      <c r="AN370" s="450">
        <f>IF(IFERROR(HLOOKUP($F370,$F35:$FS35,1,FALSE),0)=0,0,1)</f>
        <v>0</v>
      </c>
      <c r="AO370" s="450">
        <f>IF(IFERROR(HLOOKUP($F370,$F36:$FS36,1,FALSE),0)=0,0,1)</f>
        <v>0</v>
      </c>
      <c r="AP370" s="450">
        <f>IF(IFERROR(HLOOKUP($F370,$F37:$FS37,1,FALSE),0)=0,0,1)</f>
        <v>0</v>
      </c>
      <c r="AQ370" s="450">
        <f>IF(IFERROR(HLOOKUP($F370,$F38:$FS38,1,FALSE),0)=0,0,1)</f>
        <v>0</v>
      </c>
      <c r="AR370" s="450">
        <f>IF(IFERROR(HLOOKUP($F370,$F39:$FS39,1,FALSE),0)=0,0,1)</f>
        <v>0</v>
      </c>
      <c r="AS370" s="450">
        <f>IF(IFERROR(HLOOKUP($F370,$F40:$FS40,1,FALSE),0)=0,0,1)</f>
        <v>0</v>
      </c>
      <c r="AT370" s="450">
        <f>IF(IFERROR(HLOOKUP($F370,$F41:$FS41,1,FALSE),0)=0,0,1)</f>
        <v>0</v>
      </c>
      <c r="AU370" s="450">
        <f>IF(IFERROR(HLOOKUP($F370,$F42:$FS42,1,FALSE),0)=0,0,1)</f>
        <v>0</v>
      </c>
      <c r="AV370" s="450">
        <f>IF(IFERROR(HLOOKUP($F370,$F43:$FS43,1,FALSE),0)=0,0,1)</f>
        <v>0</v>
      </c>
      <c r="AW370" s="450">
        <f>IF(IFERROR(HLOOKUP($F370,$F44:$FS44,1,FALSE),0)=0,0,1)</f>
        <v>0</v>
      </c>
      <c r="AX370" s="450">
        <f>IF(IFERROR(HLOOKUP($F370,$F45:$FS45,1,FALSE),0)=0,0,1)</f>
        <v>0</v>
      </c>
      <c r="AY370" s="450">
        <f>IF(IFERROR(HLOOKUP($F370,$F46:$FS46,1,FALSE),0)=0,0,1)</f>
        <v>0</v>
      </c>
      <c r="AZ370" s="450">
        <f>IF(IFERROR(HLOOKUP($F370,$F47:$FS47,1,FALSE),0)=0,0,1)</f>
        <v>0</v>
      </c>
      <c r="BA370" s="450">
        <f>IF(IFERROR(HLOOKUP($F370,$F48:$FS48,1,FALSE),0)=0,0,1)</f>
        <v>0</v>
      </c>
      <c r="BB370" s="450">
        <f>IF(IFERROR(HLOOKUP($F370,$F49:$FS49,1,FALSE),0)=0,0,1)</f>
        <v>0</v>
      </c>
      <c r="BC370" s="450">
        <f>IF(IFERROR(HLOOKUP($F370,$F50:$FS50,1,FALSE),0)=0,0,1)</f>
        <v>0</v>
      </c>
      <c r="BD370" s="450">
        <f>IF(IFERROR(HLOOKUP($F370,$F51:$FS51,1,FALSE),0)=0,0,1)</f>
        <v>0</v>
      </c>
      <c r="BE370" s="450">
        <f>IF(IFERROR(HLOOKUP($F370,$F52:$FS52,1,FALSE),0)=0,0,1)</f>
        <v>0</v>
      </c>
      <c r="BF370" s="450">
        <f>IF(IFERROR(HLOOKUP($F370,$F53:$FS53,1,FALSE),0)=0,0,1)</f>
        <v>0</v>
      </c>
      <c r="BG370" s="450">
        <f>IF(IFERROR(HLOOKUP($F370,$F54:$FS54,1,FALSE),0)=0,0,1)</f>
        <v>0</v>
      </c>
      <c r="BH370" s="450">
        <f>IF(IFERROR(HLOOKUP($F370,$F55:$FS55,1,FALSE),0)=0,0,1)</f>
        <v>0</v>
      </c>
      <c r="BI370" s="450">
        <f>IF(IFERROR(HLOOKUP($F370,$F56:$FS56,1,FALSE),0)=0,0,1)</f>
        <v>0</v>
      </c>
      <c r="BJ370" s="450">
        <f>IF(IFERROR(HLOOKUP($F370,$F57:$FS57,1,FALSE),0)=0,0,1)</f>
        <v>0</v>
      </c>
      <c r="BK370" s="450">
        <f>IF(IFERROR(HLOOKUP($F370,$F58:$FS58,1,FALSE),0)=0,0,1)</f>
        <v>0</v>
      </c>
    </row>
    <row r="371" spans="1:63" ht="13">
      <c r="A371" s="609" t="s">
        <v>829</v>
      </c>
      <c r="B371" s="619" t="s">
        <v>773</v>
      </c>
      <c r="C371">
        <f t="shared" si="2"/>
        <v>2</v>
      </c>
      <c r="E371" s="609" t="s">
        <v>829</v>
      </c>
      <c r="F371" s="619" t="s">
        <v>773</v>
      </c>
      <c r="G371" s="450">
        <f>IF(IFERROR(HLOOKUP($F371,$F2:$FS2,1,FALSE),0)=0,0,1)</f>
        <v>0</v>
      </c>
      <c r="H371" s="450">
        <f>IF(IFERROR(HLOOKUP($F371,$F3:$FS3,1,FALSE),0)=0,0,1)</f>
        <v>1</v>
      </c>
      <c r="I371" s="450">
        <f>IF(IFERROR(HLOOKUP($F371,$F4:$FS4,1,FALSE),0)=0,0,1)</f>
        <v>1</v>
      </c>
      <c r="J371" s="450">
        <f>IF(IFERROR(HLOOKUP($F371,$F5:$FS5,1,FALSE),0)=0,0,1)</f>
        <v>0</v>
      </c>
      <c r="K371" s="450">
        <f>IF(IFERROR(HLOOKUP($F371,$F6:$FS6,1,FALSE),0)=0,0,1)</f>
        <v>0</v>
      </c>
      <c r="L371" s="450">
        <f>IF(IFERROR(HLOOKUP($F371,$F7:$FS7,1,FALSE),0)=0,0,1)</f>
        <v>0</v>
      </c>
      <c r="M371" s="450">
        <f>IF(IFERROR(HLOOKUP($F371,$F8:$FS8,1,FALSE),0)=0,0,1)</f>
        <v>0</v>
      </c>
      <c r="N371" s="450">
        <f>IF(IFERROR(HLOOKUP($F371,$F9:$FS9,1,FALSE),0)=0,0,1)</f>
        <v>0</v>
      </c>
      <c r="O371" s="450">
        <f>IF(IFERROR(HLOOKUP($F371,$F10:$FS10,1,FALSE),0)=0,0,1)</f>
        <v>0</v>
      </c>
      <c r="P371" s="450">
        <f>IF(IFERROR(HLOOKUP($F371,$F11:$FS11,1,FALSE),0)=0,0,1)</f>
        <v>0</v>
      </c>
      <c r="Q371" s="450">
        <f>IF(IFERROR(HLOOKUP($F371,$F12:$FS12,1,FALSE),0)=0,0,1)</f>
        <v>0</v>
      </c>
      <c r="R371" s="450">
        <f>IF(IFERROR(HLOOKUP($F371,$F13:$FS13,1,FALSE),0)=0,0,1)</f>
        <v>0</v>
      </c>
      <c r="S371" s="450">
        <f>IF(IFERROR(HLOOKUP($F371,$F14:$FS14,1,FALSE),0)=0,0,1)</f>
        <v>0</v>
      </c>
      <c r="T371" s="450">
        <f>IF(IFERROR(HLOOKUP($F371,$F15:$FS15,1,FALSE),0)=0,0,1)</f>
        <v>0</v>
      </c>
      <c r="U371" s="450">
        <f>IF(IFERROR(HLOOKUP($F371,$F16:$FS16,1,FALSE),0)=0,0,1)</f>
        <v>0</v>
      </c>
      <c r="V371" s="450">
        <f>IF(IFERROR(HLOOKUP($F371,$F17:$FS17,1,FALSE),0)=0,0,1)</f>
        <v>0</v>
      </c>
      <c r="W371" s="450">
        <f>IF(IFERROR(HLOOKUP($F371,$F18:$FS18,1,FALSE),0)=0,0,1)</f>
        <v>0</v>
      </c>
      <c r="X371" s="450">
        <f>IF(IFERROR(HLOOKUP($F371,$F19:$FS19,1,FALSE),0)=0,0,1)</f>
        <v>0</v>
      </c>
      <c r="Y371" s="450">
        <f>IF(IFERROR(HLOOKUP($F371,$F20:$FS20,1,FALSE),0)=0,0,1)</f>
        <v>0</v>
      </c>
      <c r="Z371" s="450">
        <f>IF(IFERROR(HLOOKUP($F371,$F21:$FS21,1,FALSE),0)=0,0,1)</f>
        <v>0</v>
      </c>
      <c r="AA371" s="450">
        <f>IF(IFERROR(HLOOKUP($F371,$F22:$FS22,1,FALSE),0)=0,0,1)</f>
        <v>0</v>
      </c>
      <c r="AB371" s="450">
        <f>IF(IFERROR(HLOOKUP($F371,$F23:$FS23,1,FALSE),0)=0,0,1)</f>
        <v>0</v>
      </c>
      <c r="AC371" s="450">
        <f>IF(IFERROR(HLOOKUP($F371,$F24:$FS24,1,FALSE),0)=0,0,1)</f>
        <v>0</v>
      </c>
      <c r="AD371" s="450">
        <f>IF(IFERROR(HLOOKUP($F371,$F25:$FS25,1,FALSE),0)=0,0,1)</f>
        <v>0</v>
      </c>
      <c r="AE371" s="450">
        <f>IF(IFERROR(HLOOKUP($F371,$F26:$FS26,1,FALSE),0)=0,0,1)</f>
        <v>0</v>
      </c>
      <c r="AF371" s="450">
        <f>IF(IFERROR(HLOOKUP($F371,$F27:$FS27,1,FALSE),0)=0,0,1)</f>
        <v>0</v>
      </c>
      <c r="AG371" s="450">
        <f>IF(IFERROR(HLOOKUP($F371,$F28:$FS28,1,FALSE),0)=0,0,1)</f>
        <v>0</v>
      </c>
      <c r="AH371" s="450">
        <f>IF(IFERROR(HLOOKUP($F371,$F29:$FS29,1,FALSE),0)=0,0,1)</f>
        <v>0</v>
      </c>
      <c r="AI371" s="450">
        <f>IF(IFERROR(HLOOKUP($F371,$F30:$FS30,1,FALSE),0)=0,0,1)</f>
        <v>0</v>
      </c>
      <c r="AJ371" s="450">
        <f>IF(IFERROR(HLOOKUP($F371,$F31:$FS31,1,FALSE),0)=0,0,1)</f>
        <v>0</v>
      </c>
      <c r="AK371" s="450">
        <f>IF(IFERROR(HLOOKUP($F371,$F32:$FS32,1,FALSE),0)=0,0,1)</f>
        <v>0</v>
      </c>
      <c r="AL371" s="450">
        <f>IF(IFERROR(HLOOKUP($F371,$F33:$FS33,1,FALSE),0)=0,0,1)</f>
        <v>0</v>
      </c>
      <c r="AM371" s="450">
        <f>IF(IFERROR(HLOOKUP($F371,$F34:$FS34,1,FALSE),0)=0,0,1)</f>
        <v>0</v>
      </c>
      <c r="AN371" s="450">
        <f>IF(IFERROR(HLOOKUP($F371,$F35:$FS35,1,FALSE),0)=0,0,1)</f>
        <v>0</v>
      </c>
      <c r="AO371" s="450">
        <f>IF(IFERROR(HLOOKUP($F371,$F36:$FS36,1,FALSE),0)=0,0,1)</f>
        <v>0</v>
      </c>
      <c r="AP371" s="450">
        <f>IF(IFERROR(HLOOKUP($F371,$F37:$FS37,1,FALSE),0)=0,0,1)</f>
        <v>0</v>
      </c>
      <c r="AQ371" s="450">
        <f>IF(IFERROR(HLOOKUP($F371,$F38:$FS38,1,FALSE),0)=0,0,1)</f>
        <v>0</v>
      </c>
      <c r="AR371" s="450">
        <f>IF(IFERROR(HLOOKUP($F371,$F39:$FS39,1,FALSE),0)=0,0,1)</f>
        <v>0</v>
      </c>
      <c r="AS371" s="450">
        <f>IF(IFERROR(HLOOKUP($F371,$F40:$FS40,1,FALSE),0)=0,0,1)</f>
        <v>0</v>
      </c>
      <c r="AT371" s="450">
        <f>IF(IFERROR(HLOOKUP($F371,$F41:$FS41,1,FALSE),0)=0,0,1)</f>
        <v>0</v>
      </c>
      <c r="AU371" s="450">
        <f>IF(IFERROR(HLOOKUP($F371,$F42:$FS42,1,FALSE),0)=0,0,1)</f>
        <v>0</v>
      </c>
      <c r="AV371" s="450">
        <f>IF(IFERROR(HLOOKUP($F371,$F43:$FS43,1,FALSE),0)=0,0,1)</f>
        <v>0</v>
      </c>
      <c r="AW371" s="450">
        <f>IF(IFERROR(HLOOKUP($F371,$F44:$FS44,1,FALSE),0)=0,0,1)</f>
        <v>0</v>
      </c>
      <c r="AX371" s="450">
        <f>IF(IFERROR(HLOOKUP($F371,$F45:$FS45,1,FALSE),0)=0,0,1)</f>
        <v>0</v>
      </c>
      <c r="AY371" s="450">
        <f>IF(IFERROR(HLOOKUP($F371,$F46:$FS46,1,FALSE),0)=0,0,1)</f>
        <v>0</v>
      </c>
      <c r="AZ371" s="450">
        <f>IF(IFERROR(HLOOKUP($F371,$F47:$FS47,1,FALSE),0)=0,0,1)</f>
        <v>0</v>
      </c>
      <c r="BA371" s="450">
        <f>IF(IFERROR(HLOOKUP($F371,$F48:$FS48,1,FALSE),0)=0,0,1)</f>
        <v>0</v>
      </c>
      <c r="BB371" s="450">
        <f>IF(IFERROR(HLOOKUP($F371,$F49:$FS49,1,FALSE),0)=0,0,1)</f>
        <v>0</v>
      </c>
      <c r="BC371" s="450">
        <f>IF(IFERROR(HLOOKUP($F371,$F50:$FS50,1,FALSE),0)=0,0,1)</f>
        <v>0</v>
      </c>
      <c r="BD371" s="450">
        <f>IF(IFERROR(HLOOKUP($F371,$F51:$FS51,1,FALSE),0)=0,0,1)</f>
        <v>0</v>
      </c>
      <c r="BE371" s="450">
        <f>IF(IFERROR(HLOOKUP($F371,$F52:$FS52,1,FALSE),0)=0,0,1)</f>
        <v>0</v>
      </c>
      <c r="BF371" s="450">
        <f>IF(IFERROR(HLOOKUP($F371,$F53:$FS53,1,FALSE),0)=0,0,1)</f>
        <v>0</v>
      </c>
      <c r="BG371" s="450">
        <f>IF(IFERROR(HLOOKUP($F371,$F54:$FS54,1,FALSE),0)=0,0,1)</f>
        <v>0</v>
      </c>
      <c r="BH371" s="450">
        <f>IF(IFERROR(HLOOKUP($F371,$F55:$FS55,1,FALSE),0)=0,0,1)</f>
        <v>0</v>
      </c>
      <c r="BI371" s="450">
        <f>IF(IFERROR(HLOOKUP($F371,$F56:$FS56,1,FALSE),0)=0,0,1)</f>
        <v>0</v>
      </c>
      <c r="BJ371" s="450">
        <f>IF(IFERROR(HLOOKUP($F371,$F57:$FS57,1,FALSE),0)=0,0,1)</f>
        <v>0</v>
      </c>
      <c r="BK371" s="450">
        <f>IF(IFERROR(HLOOKUP($F371,$F58:$FS58,1,FALSE),0)=0,0,1)</f>
        <v>0</v>
      </c>
    </row>
    <row r="372" spans="1:63" ht="13">
      <c r="A372" s="609" t="s">
        <v>829</v>
      </c>
      <c r="B372" s="619" t="s">
        <v>774</v>
      </c>
      <c r="C372">
        <f t="shared" si="2"/>
        <v>2</v>
      </c>
      <c r="E372" s="609" t="s">
        <v>829</v>
      </c>
      <c r="F372" s="619" t="s">
        <v>774</v>
      </c>
      <c r="G372" s="450">
        <f>IF(IFERROR(HLOOKUP($F372,$F2:$FS2,1,FALSE),0)=0,0,1)</f>
        <v>0</v>
      </c>
      <c r="H372" s="450">
        <f>IF(IFERROR(HLOOKUP($F372,$F3:$FS3,1,FALSE),0)=0,0,1)</f>
        <v>1</v>
      </c>
      <c r="I372" s="450">
        <f>IF(IFERROR(HLOOKUP($F372,$F4:$FS4,1,FALSE),0)=0,0,1)</f>
        <v>1</v>
      </c>
      <c r="J372" s="450">
        <f>IF(IFERROR(HLOOKUP($F372,$F5:$FS5,1,FALSE),0)=0,0,1)</f>
        <v>0</v>
      </c>
      <c r="K372" s="450">
        <f>IF(IFERROR(HLOOKUP($F372,$F6:$FS6,1,FALSE),0)=0,0,1)</f>
        <v>0</v>
      </c>
      <c r="L372" s="450">
        <f>IF(IFERROR(HLOOKUP($F372,$F7:$FS7,1,FALSE),0)=0,0,1)</f>
        <v>0</v>
      </c>
      <c r="M372" s="450">
        <f>IF(IFERROR(HLOOKUP($F372,$F8:$FS8,1,FALSE),0)=0,0,1)</f>
        <v>0</v>
      </c>
      <c r="N372" s="450">
        <f>IF(IFERROR(HLOOKUP($F372,$F9:$FS9,1,FALSE),0)=0,0,1)</f>
        <v>0</v>
      </c>
      <c r="O372" s="450">
        <f>IF(IFERROR(HLOOKUP($F372,$F10:$FS10,1,FALSE),0)=0,0,1)</f>
        <v>0</v>
      </c>
      <c r="P372" s="450">
        <f>IF(IFERROR(HLOOKUP($F372,$F11:$FS11,1,FALSE),0)=0,0,1)</f>
        <v>0</v>
      </c>
      <c r="Q372" s="450">
        <f>IF(IFERROR(HLOOKUP($F372,$F12:$FS12,1,FALSE),0)=0,0,1)</f>
        <v>0</v>
      </c>
      <c r="R372" s="450">
        <f>IF(IFERROR(HLOOKUP($F372,$F13:$FS13,1,FALSE),0)=0,0,1)</f>
        <v>0</v>
      </c>
      <c r="S372" s="450">
        <f>IF(IFERROR(HLOOKUP($F372,$F14:$FS14,1,FALSE),0)=0,0,1)</f>
        <v>0</v>
      </c>
      <c r="T372" s="450">
        <f>IF(IFERROR(HLOOKUP($F372,$F15:$FS15,1,FALSE),0)=0,0,1)</f>
        <v>0</v>
      </c>
      <c r="U372" s="450">
        <f>IF(IFERROR(HLOOKUP($F372,$F16:$FS16,1,FALSE),0)=0,0,1)</f>
        <v>0</v>
      </c>
      <c r="V372" s="450">
        <f>IF(IFERROR(HLOOKUP($F372,$F17:$FS17,1,FALSE),0)=0,0,1)</f>
        <v>0</v>
      </c>
      <c r="W372" s="450">
        <f>IF(IFERROR(HLOOKUP($F372,$F18:$FS18,1,FALSE),0)=0,0,1)</f>
        <v>0</v>
      </c>
      <c r="X372" s="450">
        <f>IF(IFERROR(HLOOKUP($F372,$F19:$FS19,1,FALSE),0)=0,0,1)</f>
        <v>0</v>
      </c>
      <c r="Y372" s="450">
        <f>IF(IFERROR(HLOOKUP($F372,$F20:$FS20,1,FALSE),0)=0,0,1)</f>
        <v>0</v>
      </c>
      <c r="Z372" s="450">
        <f>IF(IFERROR(HLOOKUP($F372,$F21:$FS21,1,FALSE),0)=0,0,1)</f>
        <v>0</v>
      </c>
      <c r="AA372" s="450">
        <f>IF(IFERROR(HLOOKUP($F372,$F22:$FS22,1,FALSE),0)=0,0,1)</f>
        <v>0</v>
      </c>
      <c r="AB372" s="450">
        <f>IF(IFERROR(HLOOKUP($F372,$F23:$FS23,1,FALSE),0)=0,0,1)</f>
        <v>0</v>
      </c>
      <c r="AC372" s="450">
        <f>IF(IFERROR(HLOOKUP($F372,$F24:$FS24,1,FALSE),0)=0,0,1)</f>
        <v>0</v>
      </c>
      <c r="AD372" s="450">
        <f>IF(IFERROR(HLOOKUP($F372,$F25:$FS25,1,FALSE),0)=0,0,1)</f>
        <v>0</v>
      </c>
      <c r="AE372" s="450">
        <f>IF(IFERROR(HLOOKUP($F372,$F26:$FS26,1,FALSE),0)=0,0,1)</f>
        <v>0</v>
      </c>
      <c r="AF372" s="450">
        <f>IF(IFERROR(HLOOKUP($F372,$F27:$FS27,1,FALSE),0)=0,0,1)</f>
        <v>0</v>
      </c>
      <c r="AG372" s="450">
        <f>IF(IFERROR(HLOOKUP($F372,$F28:$FS28,1,FALSE),0)=0,0,1)</f>
        <v>0</v>
      </c>
      <c r="AH372" s="450">
        <f>IF(IFERROR(HLOOKUP($F372,$F29:$FS29,1,FALSE),0)=0,0,1)</f>
        <v>0</v>
      </c>
      <c r="AI372" s="450">
        <f>IF(IFERROR(HLOOKUP($F372,$F30:$FS30,1,FALSE),0)=0,0,1)</f>
        <v>0</v>
      </c>
      <c r="AJ372" s="450">
        <f>IF(IFERROR(HLOOKUP($F372,$F31:$FS31,1,FALSE),0)=0,0,1)</f>
        <v>0</v>
      </c>
      <c r="AK372" s="450">
        <f>IF(IFERROR(HLOOKUP($F372,$F32:$FS32,1,FALSE),0)=0,0,1)</f>
        <v>0</v>
      </c>
      <c r="AL372" s="450">
        <f>IF(IFERROR(HLOOKUP($F372,$F33:$FS33,1,FALSE),0)=0,0,1)</f>
        <v>0</v>
      </c>
      <c r="AM372" s="450">
        <f>IF(IFERROR(HLOOKUP($F372,$F34:$FS34,1,FALSE),0)=0,0,1)</f>
        <v>0</v>
      </c>
      <c r="AN372" s="450">
        <f>IF(IFERROR(HLOOKUP($F372,$F35:$FS35,1,FALSE),0)=0,0,1)</f>
        <v>0</v>
      </c>
      <c r="AO372" s="450">
        <f>IF(IFERROR(HLOOKUP($F372,$F36:$FS36,1,FALSE),0)=0,0,1)</f>
        <v>0</v>
      </c>
      <c r="AP372" s="450">
        <f>IF(IFERROR(HLOOKUP($F372,$F37:$FS37,1,FALSE),0)=0,0,1)</f>
        <v>0</v>
      </c>
      <c r="AQ372" s="450">
        <f>IF(IFERROR(HLOOKUP($F372,$F38:$FS38,1,FALSE),0)=0,0,1)</f>
        <v>0</v>
      </c>
      <c r="AR372" s="450">
        <f>IF(IFERROR(HLOOKUP($F372,$F39:$FS39,1,FALSE),0)=0,0,1)</f>
        <v>0</v>
      </c>
      <c r="AS372" s="450">
        <f>IF(IFERROR(HLOOKUP($F372,$F40:$FS40,1,FALSE),0)=0,0,1)</f>
        <v>0</v>
      </c>
      <c r="AT372" s="450">
        <f>IF(IFERROR(HLOOKUP($F372,$F41:$FS41,1,FALSE),0)=0,0,1)</f>
        <v>0</v>
      </c>
      <c r="AU372" s="450">
        <f>IF(IFERROR(HLOOKUP($F372,$F42:$FS42,1,FALSE),0)=0,0,1)</f>
        <v>0</v>
      </c>
      <c r="AV372" s="450">
        <f>IF(IFERROR(HLOOKUP($F372,$F43:$FS43,1,FALSE),0)=0,0,1)</f>
        <v>0</v>
      </c>
      <c r="AW372" s="450">
        <f>IF(IFERROR(HLOOKUP($F372,$F44:$FS44,1,FALSE),0)=0,0,1)</f>
        <v>0</v>
      </c>
      <c r="AX372" s="450">
        <f>IF(IFERROR(HLOOKUP($F372,$F45:$FS45,1,FALSE),0)=0,0,1)</f>
        <v>0</v>
      </c>
      <c r="AY372" s="450">
        <f>IF(IFERROR(HLOOKUP($F372,$F46:$FS46,1,FALSE),0)=0,0,1)</f>
        <v>0</v>
      </c>
      <c r="AZ372" s="450">
        <f>IF(IFERROR(HLOOKUP($F372,$F47:$FS47,1,FALSE),0)=0,0,1)</f>
        <v>0</v>
      </c>
      <c r="BA372" s="450">
        <f>IF(IFERROR(HLOOKUP($F372,$F48:$FS48,1,FALSE),0)=0,0,1)</f>
        <v>0</v>
      </c>
      <c r="BB372" s="450">
        <f>IF(IFERROR(HLOOKUP($F372,$F49:$FS49,1,FALSE),0)=0,0,1)</f>
        <v>0</v>
      </c>
      <c r="BC372" s="450">
        <f>IF(IFERROR(HLOOKUP($F372,$F50:$FS50,1,FALSE),0)=0,0,1)</f>
        <v>0</v>
      </c>
      <c r="BD372" s="450">
        <f>IF(IFERROR(HLOOKUP($F372,$F51:$FS51,1,FALSE),0)=0,0,1)</f>
        <v>0</v>
      </c>
      <c r="BE372" s="450">
        <f>IF(IFERROR(HLOOKUP($F372,$F52:$FS52,1,FALSE),0)=0,0,1)</f>
        <v>0</v>
      </c>
      <c r="BF372" s="450">
        <f>IF(IFERROR(HLOOKUP($F372,$F53:$FS53,1,FALSE),0)=0,0,1)</f>
        <v>0</v>
      </c>
      <c r="BG372" s="450">
        <f>IF(IFERROR(HLOOKUP($F372,$F54:$FS54,1,FALSE),0)=0,0,1)</f>
        <v>0</v>
      </c>
      <c r="BH372" s="450">
        <f>IF(IFERROR(HLOOKUP($F372,$F55:$FS55,1,FALSE),0)=0,0,1)</f>
        <v>0</v>
      </c>
      <c r="BI372" s="450">
        <f>IF(IFERROR(HLOOKUP($F372,$F56:$FS56,1,FALSE),0)=0,0,1)</f>
        <v>0</v>
      </c>
      <c r="BJ372" s="450">
        <f>IF(IFERROR(HLOOKUP($F372,$F57:$FS57,1,FALSE),0)=0,0,1)</f>
        <v>0</v>
      </c>
      <c r="BK372" s="450">
        <f>IF(IFERROR(HLOOKUP($F372,$F58:$FS58,1,FALSE),0)=0,0,1)</f>
        <v>0</v>
      </c>
    </row>
    <row r="373" spans="1:63" ht="13">
      <c r="A373" s="609" t="s">
        <v>829</v>
      </c>
      <c r="B373" s="619" t="s">
        <v>775</v>
      </c>
      <c r="C373">
        <f t="shared" si="2"/>
        <v>2</v>
      </c>
      <c r="E373" s="609" t="s">
        <v>829</v>
      </c>
      <c r="F373" s="619" t="s">
        <v>775</v>
      </c>
      <c r="G373" s="450">
        <f>IF(IFERROR(HLOOKUP($F373,$F2:$FS2,1,FALSE),0)=0,0,1)</f>
        <v>0</v>
      </c>
      <c r="H373" s="450">
        <f>IF(IFERROR(HLOOKUP($F373,$F3:$FS3,1,FALSE),0)=0,0,1)</f>
        <v>1</v>
      </c>
      <c r="I373" s="450">
        <f>IF(IFERROR(HLOOKUP($F373,$F4:$FS4,1,FALSE),0)=0,0,1)</f>
        <v>1</v>
      </c>
      <c r="J373" s="450">
        <f>IF(IFERROR(HLOOKUP($F373,$F5:$FS5,1,FALSE),0)=0,0,1)</f>
        <v>0</v>
      </c>
      <c r="K373" s="450">
        <f>IF(IFERROR(HLOOKUP($F373,$F6:$FS6,1,FALSE),0)=0,0,1)</f>
        <v>0</v>
      </c>
      <c r="L373" s="450">
        <f>IF(IFERROR(HLOOKUP($F373,$F7:$FS7,1,FALSE),0)=0,0,1)</f>
        <v>0</v>
      </c>
      <c r="M373" s="450">
        <f>IF(IFERROR(HLOOKUP($F373,$F8:$FS8,1,FALSE),0)=0,0,1)</f>
        <v>0</v>
      </c>
      <c r="N373" s="450">
        <f>IF(IFERROR(HLOOKUP($F373,$F9:$FS9,1,FALSE),0)=0,0,1)</f>
        <v>0</v>
      </c>
      <c r="O373" s="450">
        <f>IF(IFERROR(HLOOKUP($F373,$F10:$FS10,1,FALSE),0)=0,0,1)</f>
        <v>0</v>
      </c>
      <c r="P373" s="450">
        <f>IF(IFERROR(HLOOKUP($F373,$F11:$FS11,1,FALSE),0)=0,0,1)</f>
        <v>0</v>
      </c>
      <c r="Q373" s="450">
        <f>IF(IFERROR(HLOOKUP($F373,$F12:$FS12,1,FALSE),0)=0,0,1)</f>
        <v>0</v>
      </c>
      <c r="R373" s="450">
        <f>IF(IFERROR(HLOOKUP($F373,$F13:$FS13,1,FALSE),0)=0,0,1)</f>
        <v>0</v>
      </c>
      <c r="S373" s="450">
        <f>IF(IFERROR(HLOOKUP($F373,$F14:$FS14,1,FALSE),0)=0,0,1)</f>
        <v>0</v>
      </c>
      <c r="T373" s="450">
        <f>IF(IFERROR(HLOOKUP($F373,$F15:$FS15,1,FALSE),0)=0,0,1)</f>
        <v>0</v>
      </c>
      <c r="U373" s="450">
        <f>IF(IFERROR(HLOOKUP($F373,$F16:$FS16,1,FALSE),0)=0,0,1)</f>
        <v>0</v>
      </c>
      <c r="V373" s="450">
        <f>IF(IFERROR(HLOOKUP($F373,$F17:$FS17,1,FALSE),0)=0,0,1)</f>
        <v>0</v>
      </c>
      <c r="W373" s="450">
        <f>IF(IFERROR(HLOOKUP($F373,$F18:$FS18,1,FALSE),0)=0,0,1)</f>
        <v>0</v>
      </c>
      <c r="X373" s="450">
        <f>IF(IFERROR(HLOOKUP($F373,$F19:$FS19,1,FALSE),0)=0,0,1)</f>
        <v>0</v>
      </c>
      <c r="Y373" s="450">
        <f>IF(IFERROR(HLOOKUP($F373,$F20:$FS20,1,FALSE),0)=0,0,1)</f>
        <v>0</v>
      </c>
      <c r="Z373" s="450">
        <f>IF(IFERROR(HLOOKUP($F373,$F21:$FS21,1,FALSE),0)=0,0,1)</f>
        <v>0</v>
      </c>
      <c r="AA373" s="450">
        <f>IF(IFERROR(HLOOKUP($F373,$F22:$FS22,1,FALSE),0)=0,0,1)</f>
        <v>0</v>
      </c>
      <c r="AB373" s="450">
        <f>IF(IFERROR(HLOOKUP($F373,$F23:$FS23,1,FALSE),0)=0,0,1)</f>
        <v>0</v>
      </c>
      <c r="AC373" s="450">
        <f>IF(IFERROR(HLOOKUP($F373,$F24:$FS24,1,FALSE),0)=0,0,1)</f>
        <v>0</v>
      </c>
      <c r="AD373" s="450">
        <f>IF(IFERROR(HLOOKUP($F373,$F25:$FS25,1,FALSE),0)=0,0,1)</f>
        <v>0</v>
      </c>
      <c r="AE373" s="450">
        <f>IF(IFERROR(HLOOKUP($F373,$F26:$FS26,1,FALSE),0)=0,0,1)</f>
        <v>0</v>
      </c>
      <c r="AF373" s="450">
        <f>IF(IFERROR(HLOOKUP($F373,$F27:$FS27,1,FALSE),0)=0,0,1)</f>
        <v>0</v>
      </c>
      <c r="AG373" s="450">
        <f>IF(IFERROR(HLOOKUP($F373,$F28:$FS28,1,FALSE),0)=0,0,1)</f>
        <v>0</v>
      </c>
      <c r="AH373" s="450">
        <f>IF(IFERROR(HLOOKUP($F373,$F29:$FS29,1,FALSE),0)=0,0,1)</f>
        <v>0</v>
      </c>
      <c r="AI373" s="450">
        <f>IF(IFERROR(HLOOKUP($F373,$F30:$FS30,1,FALSE),0)=0,0,1)</f>
        <v>0</v>
      </c>
      <c r="AJ373" s="450">
        <f>IF(IFERROR(HLOOKUP($F373,$F31:$FS31,1,FALSE),0)=0,0,1)</f>
        <v>0</v>
      </c>
      <c r="AK373" s="450">
        <f>IF(IFERROR(HLOOKUP($F373,$F32:$FS32,1,FALSE),0)=0,0,1)</f>
        <v>0</v>
      </c>
      <c r="AL373" s="450">
        <f>IF(IFERROR(HLOOKUP($F373,$F33:$FS33,1,FALSE),0)=0,0,1)</f>
        <v>0</v>
      </c>
      <c r="AM373" s="450">
        <f>IF(IFERROR(HLOOKUP($F373,$F34:$FS34,1,FALSE),0)=0,0,1)</f>
        <v>0</v>
      </c>
      <c r="AN373" s="450">
        <f>IF(IFERROR(HLOOKUP($F373,$F35:$FS35,1,FALSE),0)=0,0,1)</f>
        <v>0</v>
      </c>
      <c r="AO373" s="450">
        <f>IF(IFERROR(HLOOKUP($F373,$F36:$FS36,1,FALSE),0)=0,0,1)</f>
        <v>0</v>
      </c>
      <c r="AP373" s="450">
        <f>IF(IFERROR(HLOOKUP($F373,$F37:$FS37,1,FALSE),0)=0,0,1)</f>
        <v>0</v>
      </c>
      <c r="AQ373" s="450">
        <f>IF(IFERROR(HLOOKUP($F373,$F38:$FS38,1,FALSE),0)=0,0,1)</f>
        <v>0</v>
      </c>
      <c r="AR373" s="450">
        <f>IF(IFERROR(HLOOKUP($F373,$F39:$FS39,1,FALSE),0)=0,0,1)</f>
        <v>0</v>
      </c>
      <c r="AS373" s="450">
        <f>IF(IFERROR(HLOOKUP($F373,$F40:$FS40,1,FALSE),0)=0,0,1)</f>
        <v>0</v>
      </c>
      <c r="AT373" s="450">
        <f>IF(IFERROR(HLOOKUP($F373,$F41:$FS41,1,FALSE),0)=0,0,1)</f>
        <v>0</v>
      </c>
      <c r="AU373" s="450">
        <f>IF(IFERROR(HLOOKUP($F373,$F42:$FS42,1,FALSE),0)=0,0,1)</f>
        <v>0</v>
      </c>
      <c r="AV373" s="450">
        <f>IF(IFERROR(HLOOKUP($F373,$F43:$FS43,1,FALSE),0)=0,0,1)</f>
        <v>0</v>
      </c>
      <c r="AW373" s="450">
        <f>IF(IFERROR(HLOOKUP($F373,$F44:$FS44,1,FALSE),0)=0,0,1)</f>
        <v>0</v>
      </c>
      <c r="AX373" s="450">
        <f>IF(IFERROR(HLOOKUP($F373,$F45:$FS45,1,FALSE),0)=0,0,1)</f>
        <v>0</v>
      </c>
      <c r="AY373" s="450">
        <f>IF(IFERROR(HLOOKUP($F373,$F46:$FS46,1,FALSE),0)=0,0,1)</f>
        <v>0</v>
      </c>
      <c r="AZ373" s="450">
        <f>IF(IFERROR(HLOOKUP($F373,$F47:$FS47,1,FALSE),0)=0,0,1)</f>
        <v>0</v>
      </c>
      <c r="BA373" s="450">
        <f>IF(IFERROR(HLOOKUP($F373,$F48:$FS48,1,FALSE),0)=0,0,1)</f>
        <v>0</v>
      </c>
      <c r="BB373" s="450">
        <f>IF(IFERROR(HLOOKUP($F373,$F49:$FS49,1,FALSE),0)=0,0,1)</f>
        <v>0</v>
      </c>
      <c r="BC373" s="450">
        <f>IF(IFERROR(HLOOKUP($F373,$F50:$FS50,1,FALSE),0)=0,0,1)</f>
        <v>0</v>
      </c>
      <c r="BD373" s="450">
        <f>IF(IFERROR(HLOOKUP($F373,$F51:$FS51,1,FALSE),0)=0,0,1)</f>
        <v>0</v>
      </c>
      <c r="BE373" s="450">
        <f>IF(IFERROR(HLOOKUP($F373,$F52:$FS52,1,FALSE),0)=0,0,1)</f>
        <v>0</v>
      </c>
      <c r="BF373" s="450">
        <f>IF(IFERROR(HLOOKUP($F373,$F53:$FS53,1,FALSE),0)=0,0,1)</f>
        <v>0</v>
      </c>
      <c r="BG373" s="450">
        <f>IF(IFERROR(HLOOKUP($F373,$F54:$FS54,1,FALSE),0)=0,0,1)</f>
        <v>0</v>
      </c>
      <c r="BH373" s="450">
        <f>IF(IFERROR(HLOOKUP($F373,$F55:$FS55,1,FALSE),0)=0,0,1)</f>
        <v>0</v>
      </c>
      <c r="BI373" s="450">
        <f>IF(IFERROR(HLOOKUP($F373,$F56:$FS56,1,FALSE),0)=0,0,1)</f>
        <v>0</v>
      </c>
      <c r="BJ373" s="450">
        <f>IF(IFERROR(HLOOKUP($F373,$F57:$FS57,1,FALSE),0)=0,0,1)</f>
        <v>0</v>
      </c>
      <c r="BK373" s="450">
        <f>IF(IFERROR(HLOOKUP($F373,$F58:$FS58,1,FALSE),0)=0,0,1)</f>
        <v>0</v>
      </c>
    </row>
    <row r="374" spans="1:63" ht="13">
      <c r="A374" s="609" t="s">
        <v>829</v>
      </c>
      <c r="B374" s="619" t="s">
        <v>776</v>
      </c>
      <c r="C374">
        <f t="shared" si="2"/>
        <v>2</v>
      </c>
      <c r="E374" s="609" t="s">
        <v>829</v>
      </c>
      <c r="F374" s="619" t="s">
        <v>776</v>
      </c>
      <c r="G374" s="450">
        <f>IF(IFERROR(HLOOKUP($F374,$F2:$FS2,1,FALSE),0)=0,0,1)</f>
        <v>0</v>
      </c>
      <c r="H374" s="450">
        <f>IF(IFERROR(HLOOKUP($F374,$F3:$FS3,1,FALSE),0)=0,0,1)</f>
        <v>1</v>
      </c>
      <c r="I374" s="450">
        <f>IF(IFERROR(HLOOKUP($F374,$F4:$FS4,1,FALSE),0)=0,0,1)</f>
        <v>1</v>
      </c>
      <c r="J374" s="450">
        <f>IF(IFERROR(HLOOKUP($F374,$F5:$FS5,1,FALSE),0)=0,0,1)</f>
        <v>0</v>
      </c>
      <c r="K374" s="450">
        <f>IF(IFERROR(HLOOKUP($F374,$F6:$FS6,1,FALSE),0)=0,0,1)</f>
        <v>0</v>
      </c>
      <c r="L374" s="450">
        <f>IF(IFERROR(HLOOKUP($F374,$F7:$FS7,1,FALSE),0)=0,0,1)</f>
        <v>0</v>
      </c>
      <c r="M374" s="450">
        <f>IF(IFERROR(HLOOKUP($F374,$F8:$FS8,1,FALSE),0)=0,0,1)</f>
        <v>0</v>
      </c>
      <c r="N374" s="450">
        <f>IF(IFERROR(HLOOKUP($F374,$F9:$FS9,1,FALSE),0)=0,0,1)</f>
        <v>0</v>
      </c>
      <c r="O374" s="450">
        <f>IF(IFERROR(HLOOKUP($F374,$F10:$FS10,1,FALSE),0)=0,0,1)</f>
        <v>0</v>
      </c>
      <c r="P374" s="450">
        <f>IF(IFERROR(HLOOKUP($F374,$F11:$FS11,1,FALSE),0)=0,0,1)</f>
        <v>0</v>
      </c>
      <c r="Q374" s="450">
        <f>IF(IFERROR(HLOOKUP($F374,$F12:$FS12,1,FALSE),0)=0,0,1)</f>
        <v>0</v>
      </c>
      <c r="R374" s="450">
        <f>IF(IFERROR(HLOOKUP($F374,$F13:$FS13,1,FALSE),0)=0,0,1)</f>
        <v>0</v>
      </c>
      <c r="S374" s="450">
        <f>IF(IFERROR(HLOOKUP($F374,$F14:$FS14,1,FALSE),0)=0,0,1)</f>
        <v>0</v>
      </c>
      <c r="T374" s="450">
        <f>IF(IFERROR(HLOOKUP($F374,$F15:$FS15,1,FALSE),0)=0,0,1)</f>
        <v>0</v>
      </c>
      <c r="U374" s="450">
        <f>IF(IFERROR(HLOOKUP($F374,$F16:$FS16,1,FALSE),0)=0,0,1)</f>
        <v>0</v>
      </c>
      <c r="V374" s="450">
        <f>IF(IFERROR(HLOOKUP($F374,$F17:$FS17,1,FALSE),0)=0,0,1)</f>
        <v>0</v>
      </c>
      <c r="W374" s="450">
        <f>IF(IFERROR(HLOOKUP($F374,$F18:$FS18,1,FALSE),0)=0,0,1)</f>
        <v>0</v>
      </c>
      <c r="X374" s="450">
        <f>IF(IFERROR(HLOOKUP($F374,$F19:$FS19,1,FALSE),0)=0,0,1)</f>
        <v>0</v>
      </c>
      <c r="Y374" s="450">
        <f>IF(IFERROR(HLOOKUP($F374,$F20:$FS20,1,FALSE),0)=0,0,1)</f>
        <v>0</v>
      </c>
      <c r="Z374" s="450">
        <f>IF(IFERROR(HLOOKUP($F374,$F21:$FS21,1,FALSE),0)=0,0,1)</f>
        <v>0</v>
      </c>
      <c r="AA374" s="450">
        <f>IF(IFERROR(HLOOKUP($F374,$F22:$FS22,1,FALSE),0)=0,0,1)</f>
        <v>0</v>
      </c>
      <c r="AB374" s="450">
        <f>IF(IFERROR(HLOOKUP($F374,$F23:$FS23,1,FALSE),0)=0,0,1)</f>
        <v>0</v>
      </c>
      <c r="AC374" s="450">
        <f>IF(IFERROR(HLOOKUP($F374,$F24:$FS24,1,FALSE),0)=0,0,1)</f>
        <v>0</v>
      </c>
      <c r="AD374" s="450">
        <f>IF(IFERROR(HLOOKUP($F374,$F25:$FS25,1,FALSE),0)=0,0,1)</f>
        <v>0</v>
      </c>
      <c r="AE374" s="450">
        <f>IF(IFERROR(HLOOKUP($F374,$F26:$FS26,1,FALSE),0)=0,0,1)</f>
        <v>0</v>
      </c>
      <c r="AF374" s="450">
        <f>IF(IFERROR(HLOOKUP($F374,$F27:$FS27,1,FALSE),0)=0,0,1)</f>
        <v>0</v>
      </c>
      <c r="AG374" s="450">
        <f>IF(IFERROR(HLOOKUP($F374,$F28:$FS28,1,FALSE),0)=0,0,1)</f>
        <v>0</v>
      </c>
      <c r="AH374" s="450">
        <f>IF(IFERROR(HLOOKUP($F374,$F29:$FS29,1,FALSE),0)=0,0,1)</f>
        <v>0</v>
      </c>
      <c r="AI374" s="450">
        <f>IF(IFERROR(HLOOKUP($F374,$F30:$FS30,1,FALSE),0)=0,0,1)</f>
        <v>0</v>
      </c>
      <c r="AJ374" s="450">
        <f>IF(IFERROR(HLOOKUP($F374,$F31:$FS31,1,FALSE),0)=0,0,1)</f>
        <v>0</v>
      </c>
      <c r="AK374" s="450">
        <f>IF(IFERROR(HLOOKUP($F374,$F32:$FS32,1,FALSE),0)=0,0,1)</f>
        <v>0</v>
      </c>
      <c r="AL374" s="450">
        <f>IF(IFERROR(HLOOKUP($F374,$F33:$FS33,1,FALSE),0)=0,0,1)</f>
        <v>0</v>
      </c>
      <c r="AM374" s="450">
        <f>IF(IFERROR(HLOOKUP($F374,$F34:$FS34,1,FALSE),0)=0,0,1)</f>
        <v>0</v>
      </c>
      <c r="AN374" s="450">
        <f>IF(IFERROR(HLOOKUP($F374,$F35:$FS35,1,FALSE),0)=0,0,1)</f>
        <v>0</v>
      </c>
      <c r="AO374" s="450">
        <f>IF(IFERROR(HLOOKUP($F374,$F36:$FS36,1,FALSE),0)=0,0,1)</f>
        <v>0</v>
      </c>
      <c r="AP374" s="450">
        <f>IF(IFERROR(HLOOKUP($F374,$F37:$FS37,1,FALSE),0)=0,0,1)</f>
        <v>0</v>
      </c>
      <c r="AQ374" s="450">
        <f>IF(IFERROR(HLOOKUP($F374,$F38:$FS38,1,FALSE),0)=0,0,1)</f>
        <v>0</v>
      </c>
      <c r="AR374" s="450">
        <f>IF(IFERROR(HLOOKUP($F374,$F39:$FS39,1,FALSE),0)=0,0,1)</f>
        <v>0</v>
      </c>
      <c r="AS374" s="450">
        <f>IF(IFERROR(HLOOKUP($F374,$F40:$FS40,1,FALSE),0)=0,0,1)</f>
        <v>0</v>
      </c>
      <c r="AT374" s="450">
        <f>IF(IFERROR(HLOOKUP($F374,$F41:$FS41,1,FALSE),0)=0,0,1)</f>
        <v>0</v>
      </c>
      <c r="AU374" s="450">
        <f>IF(IFERROR(HLOOKUP($F374,$F42:$FS42,1,FALSE),0)=0,0,1)</f>
        <v>0</v>
      </c>
      <c r="AV374" s="450">
        <f>IF(IFERROR(HLOOKUP($F374,$F43:$FS43,1,FALSE),0)=0,0,1)</f>
        <v>0</v>
      </c>
      <c r="AW374" s="450">
        <f>IF(IFERROR(HLOOKUP($F374,$F44:$FS44,1,FALSE),0)=0,0,1)</f>
        <v>0</v>
      </c>
      <c r="AX374" s="450">
        <f>IF(IFERROR(HLOOKUP($F374,$F45:$FS45,1,FALSE),0)=0,0,1)</f>
        <v>0</v>
      </c>
      <c r="AY374" s="450">
        <f>IF(IFERROR(HLOOKUP($F374,$F46:$FS46,1,FALSE),0)=0,0,1)</f>
        <v>0</v>
      </c>
      <c r="AZ374" s="450">
        <f>IF(IFERROR(HLOOKUP($F374,$F47:$FS47,1,FALSE),0)=0,0,1)</f>
        <v>0</v>
      </c>
      <c r="BA374" s="450">
        <f>IF(IFERROR(HLOOKUP($F374,$F48:$FS48,1,FALSE),0)=0,0,1)</f>
        <v>0</v>
      </c>
      <c r="BB374" s="450">
        <f>IF(IFERROR(HLOOKUP($F374,$F49:$FS49,1,FALSE),0)=0,0,1)</f>
        <v>0</v>
      </c>
      <c r="BC374" s="450">
        <f>IF(IFERROR(HLOOKUP($F374,$F50:$FS50,1,FALSE),0)=0,0,1)</f>
        <v>0</v>
      </c>
      <c r="BD374" s="450">
        <f>IF(IFERROR(HLOOKUP($F374,$F51:$FS51,1,FALSE),0)=0,0,1)</f>
        <v>0</v>
      </c>
      <c r="BE374" s="450">
        <f>IF(IFERROR(HLOOKUP($F374,$F52:$FS52,1,FALSE),0)=0,0,1)</f>
        <v>0</v>
      </c>
      <c r="BF374" s="450">
        <f>IF(IFERROR(HLOOKUP($F374,$F53:$FS53,1,FALSE),0)=0,0,1)</f>
        <v>0</v>
      </c>
      <c r="BG374" s="450">
        <f>IF(IFERROR(HLOOKUP($F374,$F54:$FS54,1,FALSE),0)=0,0,1)</f>
        <v>0</v>
      </c>
      <c r="BH374" s="450">
        <f>IF(IFERROR(HLOOKUP($F374,$F55:$FS55,1,FALSE),0)=0,0,1)</f>
        <v>0</v>
      </c>
      <c r="BI374" s="450">
        <f>IF(IFERROR(HLOOKUP($F374,$F56:$FS56,1,FALSE),0)=0,0,1)</f>
        <v>0</v>
      </c>
      <c r="BJ374" s="450">
        <f>IF(IFERROR(HLOOKUP($F374,$F57:$FS57,1,FALSE),0)=0,0,1)</f>
        <v>0</v>
      </c>
      <c r="BK374" s="450">
        <f>IF(IFERROR(HLOOKUP($F374,$F58:$FS58,1,FALSE),0)=0,0,1)</f>
        <v>0</v>
      </c>
    </row>
    <row r="375" spans="1:63" ht="13">
      <c r="A375" s="609" t="s">
        <v>830</v>
      </c>
      <c r="B375" s="619" t="s">
        <v>777</v>
      </c>
      <c r="C375">
        <f t="shared" si="2"/>
        <v>1</v>
      </c>
      <c r="E375" s="609" t="s">
        <v>830</v>
      </c>
      <c r="F375" s="619" t="s">
        <v>777</v>
      </c>
      <c r="G375" s="450">
        <f>IF(IFERROR(HLOOKUP($F375,$F2:$FS2,1,FALSE),0)=0,0,1)</f>
        <v>0</v>
      </c>
      <c r="H375" s="450">
        <f>IF(IFERROR(HLOOKUP($F375,$F3:$FS3,1,FALSE),0)=0,0,1)</f>
        <v>1</v>
      </c>
      <c r="I375" s="450">
        <f>IF(IFERROR(HLOOKUP($F375,$F4:$FS4,1,FALSE),0)=0,0,1)</f>
        <v>0</v>
      </c>
      <c r="J375" s="450">
        <f>IF(IFERROR(HLOOKUP($F375,$F5:$FS5,1,FALSE),0)=0,0,1)</f>
        <v>0</v>
      </c>
      <c r="K375" s="450">
        <f>IF(IFERROR(HLOOKUP($F375,$F6:$FS6,1,FALSE),0)=0,0,1)</f>
        <v>0</v>
      </c>
      <c r="L375" s="450">
        <f>IF(IFERROR(HLOOKUP($F375,$F7:$FS7,1,FALSE),0)=0,0,1)</f>
        <v>0</v>
      </c>
      <c r="M375" s="450">
        <f>IF(IFERROR(HLOOKUP($F375,$F8:$FS8,1,FALSE),0)=0,0,1)</f>
        <v>0</v>
      </c>
      <c r="N375" s="450">
        <f>IF(IFERROR(HLOOKUP($F375,$F9:$FS9,1,FALSE),0)=0,0,1)</f>
        <v>0</v>
      </c>
      <c r="O375" s="450">
        <f>IF(IFERROR(HLOOKUP($F375,$F10:$FS10,1,FALSE),0)=0,0,1)</f>
        <v>0</v>
      </c>
      <c r="P375" s="450">
        <f>IF(IFERROR(HLOOKUP($F375,$F11:$FS11,1,FALSE),0)=0,0,1)</f>
        <v>0</v>
      </c>
      <c r="Q375" s="450">
        <f>IF(IFERROR(HLOOKUP($F375,$F12:$FS12,1,FALSE),0)=0,0,1)</f>
        <v>0</v>
      </c>
      <c r="R375" s="450">
        <f>IF(IFERROR(HLOOKUP($F375,$F13:$FS13,1,FALSE),0)=0,0,1)</f>
        <v>0</v>
      </c>
      <c r="S375" s="450">
        <f>IF(IFERROR(HLOOKUP($F375,$F14:$FS14,1,FALSE),0)=0,0,1)</f>
        <v>0</v>
      </c>
      <c r="T375" s="450">
        <f>IF(IFERROR(HLOOKUP($F375,$F15:$FS15,1,FALSE),0)=0,0,1)</f>
        <v>0</v>
      </c>
      <c r="U375" s="450">
        <f>IF(IFERROR(HLOOKUP($F375,$F16:$FS16,1,FALSE),0)=0,0,1)</f>
        <v>0</v>
      </c>
      <c r="V375" s="450">
        <f>IF(IFERROR(HLOOKUP($F375,$F17:$FS17,1,FALSE),0)=0,0,1)</f>
        <v>0</v>
      </c>
      <c r="W375" s="450">
        <f>IF(IFERROR(HLOOKUP($F375,$F18:$FS18,1,FALSE),0)=0,0,1)</f>
        <v>0</v>
      </c>
      <c r="X375" s="450">
        <f>IF(IFERROR(HLOOKUP($F375,$F19:$FS19,1,FALSE),0)=0,0,1)</f>
        <v>0</v>
      </c>
      <c r="Y375" s="450">
        <f>IF(IFERROR(HLOOKUP($F375,$F20:$FS20,1,FALSE),0)=0,0,1)</f>
        <v>0</v>
      </c>
      <c r="Z375" s="450">
        <f>IF(IFERROR(HLOOKUP($F375,$F21:$FS21,1,FALSE),0)=0,0,1)</f>
        <v>0</v>
      </c>
      <c r="AA375" s="450">
        <f>IF(IFERROR(HLOOKUP($F375,$F22:$FS22,1,FALSE),0)=0,0,1)</f>
        <v>0</v>
      </c>
      <c r="AB375" s="450">
        <f>IF(IFERROR(HLOOKUP($F375,$F23:$FS23,1,FALSE),0)=0,0,1)</f>
        <v>0</v>
      </c>
      <c r="AC375" s="450">
        <f>IF(IFERROR(HLOOKUP($F375,$F24:$FS24,1,FALSE),0)=0,0,1)</f>
        <v>0</v>
      </c>
      <c r="AD375" s="450">
        <f>IF(IFERROR(HLOOKUP($F375,$F25:$FS25,1,FALSE),0)=0,0,1)</f>
        <v>0</v>
      </c>
      <c r="AE375" s="450">
        <f>IF(IFERROR(HLOOKUP($F375,$F26:$FS26,1,FALSE),0)=0,0,1)</f>
        <v>0</v>
      </c>
      <c r="AF375" s="450">
        <f>IF(IFERROR(HLOOKUP($F375,$F27:$FS27,1,FALSE),0)=0,0,1)</f>
        <v>0</v>
      </c>
      <c r="AG375" s="450">
        <f>IF(IFERROR(HLOOKUP($F375,$F28:$FS28,1,FALSE),0)=0,0,1)</f>
        <v>0</v>
      </c>
      <c r="AH375" s="450">
        <f>IF(IFERROR(HLOOKUP($F375,$F29:$FS29,1,FALSE),0)=0,0,1)</f>
        <v>0</v>
      </c>
      <c r="AI375" s="450">
        <f>IF(IFERROR(HLOOKUP($F375,$F30:$FS30,1,FALSE),0)=0,0,1)</f>
        <v>0</v>
      </c>
      <c r="AJ375" s="450">
        <f>IF(IFERROR(HLOOKUP($F375,$F31:$FS31,1,FALSE),0)=0,0,1)</f>
        <v>0</v>
      </c>
      <c r="AK375" s="450">
        <f>IF(IFERROR(HLOOKUP($F375,$F32:$FS32,1,FALSE),0)=0,0,1)</f>
        <v>0</v>
      </c>
      <c r="AL375" s="450">
        <f>IF(IFERROR(HLOOKUP($F375,$F33:$FS33,1,FALSE),0)=0,0,1)</f>
        <v>0</v>
      </c>
      <c r="AM375" s="450">
        <f>IF(IFERROR(HLOOKUP($F375,$F34:$FS34,1,FALSE),0)=0,0,1)</f>
        <v>0</v>
      </c>
      <c r="AN375" s="450">
        <f>IF(IFERROR(HLOOKUP($F375,$F35:$FS35,1,FALSE),0)=0,0,1)</f>
        <v>0</v>
      </c>
      <c r="AO375" s="450">
        <f>IF(IFERROR(HLOOKUP($F375,$F36:$FS36,1,FALSE),0)=0,0,1)</f>
        <v>0</v>
      </c>
      <c r="AP375" s="450">
        <f>IF(IFERROR(HLOOKUP($F375,$F37:$FS37,1,FALSE),0)=0,0,1)</f>
        <v>0</v>
      </c>
      <c r="AQ375" s="450">
        <f>IF(IFERROR(HLOOKUP($F375,$F38:$FS38,1,FALSE),0)=0,0,1)</f>
        <v>0</v>
      </c>
      <c r="AR375" s="450">
        <f>IF(IFERROR(HLOOKUP($F375,$F39:$FS39,1,FALSE),0)=0,0,1)</f>
        <v>0</v>
      </c>
      <c r="AS375" s="450">
        <f>IF(IFERROR(HLOOKUP($F375,$F40:$FS40,1,FALSE),0)=0,0,1)</f>
        <v>0</v>
      </c>
      <c r="AT375" s="450">
        <f>IF(IFERROR(HLOOKUP($F375,$F41:$FS41,1,FALSE),0)=0,0,1)</f>
        <v>0</v>
      </c>
      <c r="AU375" s="450">
        <f>IF(IFERROR(HLOOKUP($F375,$F42:$FS42,1,FALSE),0)=0,0,1)</f>
        <v>0</v>
      </c>
      <c r="AV375" s="450">
        <f>IF(IFERROR(HLOOKUP($F375,$F43:$FS43,1,FALSE),0)=0,0,1)</f>
        <v>0</v>
      </c>
      <c r="AW375" s="450">
        <f>IF(IFERROR(HLOOKUP($F375,$F44:$FS44,1,FALSE),0)=0,0,1)</f>
        <v>0</v>
      </c>
      <c r="AX375" s="450">
        <f>IF(IFERROR(HLOOKUP($F375,$F45:$FS45,1,FALSE),0)=0,0,1)</f>
        <v>0</v>
      </c>
      <c r="AY375" s="450">
        <f>IF(IFERROR(HLOOKUP($F375,$F46:$FS46,1,FALSE),0)=0,0,1)</f>
        <v>0</v>
      </c>
      <c r="AZ375" s="450">
        <f>IF(IFERROR(HLOOKUP($F375,$F47:$FS47,1,FALSE),0)=0,0,1)</f>
        <v>0</v>
      </c>
      <c r="BA375" s="450">
        <f>IF(IFERROR(HLOOKUP($F375,$F48:$FS48,1,FALSE),0)=0,0,1)</f>
        <v>0</v>
      </c>
      <c r="BB375" s="450">
        <f>IF(IFERROR(HLOOKUP($F375,$F49:$FS49,1,FALSE),0)=0,0,1)</f>
        <v>0</v>
      </c>
      <c r="BC375" s="450">
        <f>IF(IFERROR(HLOOKUP($F375,$F50:$FS50,1,FALSE),0)=0,0,1)</f>
        <v>0</v>
      </c>
      <c r="BD375" s="450">
        <f>IF(IFERROR(HLOOKUP($F375,$F51:$FS51,1,FALSE),0)=0,0,1)</f>
        <v>0</v>
      </c>
      <c r="BE375" s="450">
        <f>IF(IFERROR(HLOOKUP($F375,$F52:$FS52,1,FALSE),0)=0,0,1)</f>
        <v>0</v>
      </c>
      <c r="BF375" s="450">
        <f>IF(IFERROR(HLOOKUP($F375,$F53:$FS53,1,FALSE),0)=0,0,1)</f>
        <v>0</v>
      </c>
      <c r="BG375" s="450">
        <f>IF(IFERROR(HLOOKUP($F375,$F54:$FS54,1,FALSE),0)=0,0,1)</f>
        <v>0</v>
      </c>
      <c r="BH375" s="450">
        <f>IF(IFERROR(HLOOKUP($F375,$F55:$FS55,1,FALSE),0)=0,0,1)</f>
        <v>0</v>
      </c>
      <c r="BI375" s="450">
        <f>IF(IFERROR(HLOOKUP($F375,$F56:$FS56,1,FALSE),0)=0,0,1)</f>
        <v>0</v>
      </c>
      <c r="BJ375" s="450">
        <f>IF(IFERROR(HLOOKUP($F375,$F57:$FS57,1,FALSE),0)=0,0,1)</f>
        <v>0</v>
      </c>
      <c r="BK375" s="450">
        <f>IF(IFERROR(HLOOKUP($F375,$F58:$FS58,1,FALSE),0)=0,0,1)</f>
        <v>0</v>
      </c>
    </row>
    <row r="376" spans="1:63" ht="13">
      <c r="A376" s="609" t="s">
        <v>830</v>
      </c>
      <c r="B376" s="619" t="s">
        <v>778</v>
      </c>
      <c r="C376">
        <f t="shared" si="2"/>
        <v>1</v>
      </c>
      <c r="E376" s="609" t="s">
        <v>830</v>
      </c>
      <c r="F376" s="619" t="s">
        <v>778</v>
      </c>
      <c r="G376" s="450">
        <f>IF(IFERROR(HLOOKUP($F376,$F2:$FS2,1,FALSE),0)=0,0,1)</f>
        <v>0</v>
      </c>
      <c r="H376" s="450">
        <f>IF(IFERROR(HLOOKUP($F376,$F3:$FS3,1,FALSE),0)=0,0,1)</f>
        <v>1</v>
      </c>
      <c r="I376" s="450">
        <f>IF(IFERROR(HLOOKUP($F376,$F4:$FS4,1,FALSE),0)=0,0,1)</f>
        <v>0</v>
      </c>
      <c r="J376" s="450">
        <f>IF(IFERROR(HLOOKUP($F376,$F5:$FS5,1,FALSE),0)=0,0,1)</f>
        <v>0</v>
      </c>
      <c r="K376" s="450">
        <f>IF(IFERROR(HLOOKUP($F376,$F6:$FS6,1,FALSE),0)=0,0,1)</f>
        <v>0</v>
      </c>
      <c r="L376" s="450">
        <f>IF(IFERROR(HLOOKUP($F376,$F7:$FS7,1,FALSE),0)=0,0,1)</f>
        <v>0</v>
      </c>
      <c r="M376" s="450">
        <f>IF(IFERROR(HLOOKUP($F376,$F8:$FS8,1,FALSE),0)=0,0,1)</f>
        <v>0</v>
      </c>
      <c r="N376" s="450">
        <f>IF(IFERROR(HLOOKUP($F376,$F9:$FS9,1,FALSE),0)=0,0,1)</f>
        <v>0</v>
      </c>
      <c r="O376" s="450">
        <f>IF(IFERROR(HLOOKUP($F376,$F10:$FS10,1,FALSE),0)=0,0,1)</f>
        <v>0</v>
      </c>
      <c r="P376" s="450">
        <f>IF(IFERROR(HLOOKUP($F376,$F11:$FS11,1,FALSE),0)=0,0,1)</f>
        <v>0</v>
      </c>
      <c r="Q376" s="450">
        <f>IF(IFERROR(HLOOKUP($F376,$F12:$FS12,1,FALSE),0)=0,0,1)</f>
        <v>0</v>
      </c>
      <c r="R376" s="450">
        <f>IF(IFERROR(HLOOKUP($F376,$F13:$FS13,1,FALSE),0)=0,0,1)</f>
        <v>0</v>
      </c>
      <c r="S376" s="450">
        <f>IF(IFERROR(HLOOKUP($F376,$F14:$FS14,1,FALSE),0)=0,0,1)</f>
        <v>0</v>
      </c>
      <c r="T376" s="450">
        <f>IF(IFERROR(HLOOKUP($F376,$F15:$FS15,1,FALSE),0)=0,0,1)</f>
        <v>0</v>
      </c>
      <c r="U376" s="450">
        <f>IF(IFERROR(HLOOKUP($F376,$F16:$FS16,1,FALSE),0)=0,0,1)</f>
        <v>0</v>
      </c>
      <c r="V376" s="450">
        <f>IF(IFERROR(HLOOKUP($F376,$F17:$FS17,1,FALSE),0)=0,0,1)</f>
        <v>0</v>
      </c>
      <c r="W376" s="450">
        <f>IF(IFERROR(HLOOKUP($F376,$F18:$FS18,1,FALSE),0)=0,0,1)</f>
        <v>0</v>
      </c>
      <c r="X376" s="450">
        <f>IF(IFERROR(HLOOKUP($F376,$F19:$FS19,1,FALSE),0)=0,0,1)</f>
        <v>0</v>
      </c>
      <c r="Y376" s="450">
        <f>IF(IFERROR(HLOOKUP($F376,$F20:$FS20,1,FALSE),0)=0,0,1)</f>
        <v>0</v>
      </c>
      <c r="Z376" s="450">
        <f>IF(IFERROR(HLOOKUP($F376,$F21:$FS21,1,FALSE),0)=0,0,1)</f>
        <v>0</v>
      </c>
      <c r="AA376" s="450">
        <f>IF(IFERROR(HLOOKUP($F376,$F22:$FS22,1,FALSE),0)=0,0,1)</f>
        <v>0</v>
      </c>
      <c r="AB376" s="450">
        <f>IF(IFERROR(HLOOKUP($F376,$F23:$FS23,1,FALSE),0)=0,0,1)</f>
        <v>0</v>
      </c>
      <c r="AC376" s="450">
        <f>IF(IFERROR(HLOOKUP($F376,$F24:$FS24,1,FALSE),0)=0,0,1)</f>
        <v>0</v>
      </c>
      <c r="AD376" s="450">
        <f>IF(IFERROR(HLOOKUP($F376,$F25:$FS25,1,FALSE),0)=0,0,1)</f>
        <v>0</v>
      </c>
      <c r="AE376" s="450">
        <f>IF(IFERROR(HLOOKUP($F376,$F26:$FS26,1,FALSE),0)=0,0,1)</f>
        <v>0</v>
      </c>
      <c r="AF376" s="450">
        <f>IF(IFERROR(HLOOKUP($F376,$F27:$FS27,1,FALSE),0)=0,0,1)</f>
        <v>0</v>
      </c>
      <c r="AG376" s="450">
        <f>IF(IFERROR(HLOOKUP($F376,$F28:$FS28,1,FALSE),0)=0,0,1)</f>
        <v>0</v>
      </c>
      <c r="AH376" s="450">
        <f>IF(IFERROR(HLOOKUP($F376,$F29:$FS29,1,FALSE),0)=0,0,1)</f>
        <v>0</v>
      </c>
      <c r="AI376" s="450">
        <f>IF(IFERROR(HLOOKUP($F376,$F30:$FS30,1,FALSE),0)=0,0,1)</f>
        <v>0</v>
      </c>
      <c r="AJ376" s="450">
        <f>IF(IFERROR(HLOOKUP($F376,$F31:$FS31,1,FALSE),0)=0,0,1)</f>
        <v>0</v>
      </c>
      <c r="AK376" s="450">
        <f>IF(IFERROR(HLOOKUP($F376,$F32:$FS32,1,FALSE),0)=0,0,1)</f>
        <v>0</v>
      </c>
      <c r="AL376" s="450">
        <f>IF(IFERROR(HLOOKUP($F376,$F33:$FS33,1,FALSE),0)=0,0,1)</f>
        <v>0</v>
      </c>
      <c r="AM376" s="450">
        <f>IF(IFERROR(HLOOKUP($F376,$F34:$FS34,1,FALSE),0)=0,0,1)</f>
        <v>0</v>
      </c>
      <c r="AN376" s="450">
        <f>IF(IFERROR(HLOOKUP($F376,$F35:$FS35,1,FALSE),0)=0,0,1)</f>
        <v>0</v>
      </c>
      <c r="AO376" s="450">
        <f>IF(IFERROR(HLOOKUP($F376,$F36:$FS36,1,FALSE),0)=0,0,1)</f>
        <v>0</v>
      </c>
      <c r="AP376" s="450">
        <f>IF(IFERROR(HLOOKUP($F376,$F37:$FS37,1,FALSE),0)=0,0,1)</f>
        <v>0</v>
      </c>
      <c r="AQ376" s="450">
        <f>IF(IFERROR(HLOOKUP($F376,$F38:$FS38,1,FALSE),0)=0,0,1)</f>
        <v>0</v>
      </c>
      <c r="AR376" s="450">
        <f>IF(IFERROR(HLOOKUP($F376,$F39:$FS39,1,FALSE),0)=0,0,1)</f>
        <v>0</v>
      </c>
      <c r="AS376" s="450">
        <f>IF(IFERROR(HLOOKUP($F376,$F40:$FS40,1,FALSE),0)=0,0,1)</f>
        <v>0</v>
      </c>
      <c r="AT376" s="450">
        <f>IF(IFERROR(HLOOKUP($F376,$F41:$FS41,1,FALSE),0)=0,0,1)</f>
        <v>0</v>
      </c>
      <c r="AU376" s="450">
        <f>IF(IFERROR(HLOOKUP($F376,$F42:$FS42,1,FALSE),0)=0,0,1)</f>
        <v>0</v>
      </c>
      <c r="AV376" s="450">
        <f>IF(IFERROR(HLOOKUP($F376,$F43:$FS43,1,FALSE),0)=0,0,1)</f>
        <v>0</v>
      </c>
      <c r="AW376" s="450">
        <f>IF(IFERROR(HLOOKUP($F376,$F44:$FS44,1,FALSE),0)=0,0,1)</f>
        <v>0</v>
      </c>
      <c r="AX376" s="450">
        <f>IF(IFERROR(HLOOKUP($F376,$F45:$FS45,1,FALSE),0)=0,0,1)</f>
        <v>0</v>
      </c>
      <c r="AY376" s="450">
        <f>IF(IFERROR(HLOOKUP($F376,$F46:$FS46,1,FALSE),0)=0,0,1)</f>
        <v>0</v>
      </c>
      <c r="AZ376" s="450">
        <f>IF(IFERROR(HLOOKUP($F376,$F47:$FS47,1,FALSE),0)=0,0,1)</f>
        <v>0</v>
      </c>
      <c r="BA376" s="450">
        <f>IF(IFERROR(HLOOKUP($F376,$F48:$FS48,1,FALSE),0)=0,0,1)</f>
        <v>0</v>
      </c>
      <c r="BB376" s="450">
        <f>IF(IFERROR(HLOOKUP($F376,$F49:$FS49,1,FALSE),0)=0,0,1)</f>
        <v>0</v>
      </c>
      <c r="BC376" s="450">
        <f>IF(IFERROR(HLOOKUP($F376,$F50:$FS50,1,FALSE),0)=0,0,1)</f>
        <v>0</v>
      </c>
      <c r="BD376" s="450">
        <f>IF(IFERROR(HLOOKUP($F376,$F51:$FS51,1,FALSE),0)=0,0,1)</f>
        <v>0</v>
      </c>
      <c r="BE376" s="450">
        <f>IF(IFERROR(HLOOKUP($F376,$F52:$FS52,1,FALSE),0)=0,0,1)</f>
        <v>0</v>
      </c>
      <c r="BF376" s="450">
        <f>IF(IFERROR(HLOOKUP($F376,$F53:$FS53,1,FALSE),0)=0,0,1)</f>
        <v>0</v>
      </c>
      <c r="BG376" s="450">
        <f>IF(IFERROR(HLOOKUP($F376,$F54:$FS54,1,FALSE),0)=0,0,1)</f>
        <v>0</v>
      </c>
      <c r="BH376" s="450">
        <f>IF(IFERROR(HLOOKUP($F376,$F55:$FS55,1,FALSE),0)=0,0,1)</f>
        <v>0</v>
      </c>
      <c r="BI376" s="450">
        <f>IF(IFERROR(HLOOKUP($F376,$F56:$FS56,1,FALSE),0)=0,0,1)</f>
        <v>0</v>
      </c>
      <c r="BJ376" s="450">
        <f>IF(IFERROR(HLOOKUP($F376,$F57:$FS57,1,FALSE),0)=0,0,1)</f>
        <v>0</v>
      </c>
      <c r="BK376" s="450">
        <f>IF(IFERROR(HLOOKUP($F376,$F58:$FS58,1,FALSE),0)=0,0,1)</f>
        <v>0</v>
      </c>
    </row>
    <row r="377" spans="1:63" ht="13">
      <c r="A377" s="609" t="s">
        <v>830</v>
      </c>
      <c r="B377" s="619" t="s">
        <v>779</v>
      </c>
      <c r="C377">
        <f t="shared" si="2"/>
        <v>1</v>
      </c>
      <c r="E377" s="609" t="s">
        <v>830</v>
      </c>
      <c r="F377" s="619" t="s">
        <v>779</v>
      </c>
      <c r="G377" s="450">
        <f>IF(IFERROR(HLOOKUP($F377,$F2:$FS2,1,FALSE),0)=0,0,1)</f>
        <v>0</v>
      </c>
      <c r="H377" s="450">
        <f>IF(IFERROR(HLOOKUP($F377,$F3:$FS3,1,FALSE),0)=0,0,1)</f>
        <v>1</v>
      </c>
      <c r="I377" s="450">
        <f>IF(IFERROR(HLOOKUP($F377,$F4:$FS4,1,FALSE),0)=0,0,1)</f>
        <v>0</v>
      </c>
      <c r="J377" s="450">
        <f>IF(IFERROR(HLOOKUP($F377,$F5:$FS5,1,FALSE),0)=0,0,1)</f>
        <v>0</v>
      </c>
      <c r="K377" s="450">
        <f>IF(IFERROR(HLOOKUP($F377,$F6:$FS6,1,FALSE),0)=0,0,1)</f>
        <v>0</v>
      </c>
      <c r="L377" s="450">
        <f>IF(IFERROR(HLOOKUP($F377,$F7:$FS7,1,FALSE),0)=0,0,1)</f>
        <v>0</v>
      </c>
      <c r="M377" s="450">
        <f>IF(IFERROR(HLOOKUP($F377,$F8:$FS8,1,FALSE),0)=0,0,1)</f>
        <v>0</v>
      </c>
      <c r="N377" s="450">
        <f>IF(IFERROR(HLOOKUP($F377,$F9:$FS9,1,FALSE),0)=0,0,1)</f>
        <v>0</v>
      </c>
      <c r="O377" s="450">
        <f>IF(IFERROR(HLOOKUP($F377,$F10:$FS10,1,FALSE),0)=0,0,1)</f>
        <v>0</v>
      </c>
      <c r="P377" s="450">
        <f>IF(IFERROR(HLOOKUP($F377,$F11:$FS11,1,FALSE),0)=0,0,1)</f>
        <v>0</v>
      </c>
      <c r="Q377" s="450">
        <f>IF(IFERROR(HLOOKUP($F377,$F12:$FS12,1,FALSE),0)=0,0,1)</f>
        <v>0</v>
      </c>
      <c r="R377" s="450">
        <f>IF(IFERROR(HLOOKUP($F377,$F13:$FS13,1,FALSE),0)=0,0,1)</f>
        <v>0</v>
      </c>
      <c r="S377" s="450">
        <f>IF(IFERROR(HLOOKUP($F377,$F14:$FS14,1,FALSE),0)=0,0,1)</f>
        <v>0</v>
      </c>
      <c r="T377" s="450">
        <f>IF(IFERROR(HLOOKUP($F377,$F15:$FS15,1,FALSE),0)=0,0,1)</f>
        <v>0</v>
      </c>
      <c r="U377" s="450">
        <f>IF(IFERROR(HLOOKUP($F377,$F16:$FS16,1,FALSE),0)=0,0,1)</f>
        <v>0</v>
      </c>
      <c r="V377" s="450">
        <f>IF(IFERROR(HLOOKUP($F377,$F17:$FS17,1,FALSE),0)=0,0,1)</f>
        <v>0</v>
      </c>
      <c r="W377" s="450">
        <f>IF(IFERROR(HLOOKUP($F377,$F18:$FS18,1,FALSE),0)=0,0,1)</f>
        <v>0</v>
      </c>
      <c r="X377" s="450">
        <f>IF(IFERROR(HLOOKUP($F377,$F19:$FS19,1,FALSE),0)=0,0,1)</f>
        <v>0</v>
      </c>
      <c r="Y377" s="450">
        <f>IF(IFERROR(HLOOKUP($F377,$F20:$FS20,1,FALSE),0)=0,0,1)</f>
        <v>0</v>
      </c>
      <c r="Z377" s="450">
        <f>IF(IFERROR(HLOOKUP($F377,$F21:$FS21,1,FALSE),0)=0,0,1)</f>
        <v>0</v>
      </c>
      <c r="AA377" s="450">
        <f>IF(IFERROR(HLOOKUP($F377,$F22:$FS22,1,FALSE),0)=0,0,1)</f>
        <v>0</v>
      </c>
      <c r="AB377" s="450">
        <f>IF(IFERROR(HLOOKUP($F377,$F23:$FS23,1,FALSE),0)=0,0,1)</f>
        <v>0</v>
      </c>
      <c r="AC377" s="450">
        <f>IF(IFERROR(HLOOKUP($F377,$F24:$FS24,1,FALSE),0)=0,0,1)</f>
        <v>0</v>
      </c>
      <c r="AD377" s="450">
        <f>IF(IFERROR(HLOOKUP($F377,$F25:$FS25,1,FALSE),0)=0,0,1)</f>
        <v>0</v>
      </c>
      <c r="AE377" s="450">
        <f>IF(IFERROR(HLOOKUP($F377,$F26:$FS26,1,FALSE),0)=0,0,1)</f>
        <v>0</v>
      </c>
      <c r="AF377" s="450">
        <f>IF(IFERROR(HLOOKUP($F377,$F27:$FS27,1,FALSE),0)=0,0,1)</f>
        <v>0</v>
      </c>
      <c r="AG377" s="450">
        <f>IF(IFERROR(HLOOKUP($F377,$F28:$FS28,1,FALSE),0)=0,0,1)</f>
        <v>0</v>
      </c>
      <c r="AH377" s="450">
        <f>IF(IFERROR(HLOOKUP($F377,$F29:$FS29,1,FALSE),0)=0,0,1)</f>
        <v>0</v>
      </c>
      <c r="AI377" s="450">
        <f>IF(IFERROR(HLOOKUP($F377,$F30:$FS30,1,FALSE),0)=0,0,1)</f>
        <v>0</v>
      </c>
      <c r="AJ377" s="450">
        <f>IF(IFERROR(HLOOKUP($F377,$F31:$FS31,1,FALSE),0)=0,0,1)</f>
        <v>0</v>
      </c>
      <c r="AK377" s="450">
        <f>IF(IFERROR(HLOOKUP($F377,$F32:$FS32,1,FALSE),0)=0,0,1)</f>
        <v>0</v>
      </c>
      <c r="AL377" s="450">
        <f>IF(IFERROR(HLOOKUP($F377,$F33:$FS33,1,FALSE),0)=0,0,1)</f>
        <v>0</v>
      </c>
      <c r="AM377" s="450">
        <f>IF(IFERROR(HLOOKUP($F377,$F34:$FS34,1,FALSE),0)=0,0,1)</f>
        <v>0</v>
      </c>
      <c r="AN377" s="450">
        <f>IF(IFERROR(HLOOKUP($F377,$F35:$FS35,1,FALSE),0)=0,0,1)</f>
        <v>0</v>
      </c>
      <c r="AO377" s="450">
        <f>IF(IFERROR(HLOOKUP($F377,$F36:$FS36,1,FALSE),0)=0,0,1)</f>
        <v>0</v>
      </c>
      <c r="AP377" s="450">
        <f>IF(IFERROR(HLOOKUP($F377,$F37:$FS37,1,FALSE),0)=0,0,1)</f>
        <v>0</v>
      </c>
      <c r="AQ377" s="450">
        <f>IF(IFERROR(HLOOKUP($F377,$F38:$FS38,1,FALSE),0)=0,0,1)</f>
        <v>0</v>
      </c>
      <c r="AR377" s="450">
        <f>IF(IFERROR(HLOOKUP($F377,$F39:$FS39,1,FALSE),0)=0,0,1)</f>
        <v>0</v>
      </c>
      <c r="AS377" s="450">
        <f>IF(IFERROR(HLOOKUP($F377,$F40:$FS40,1,FALSE),0)=0,0,1)</f>
        <v>0</v>
      </c>
      <c r="AT377" s="450">
        <f>IF(IFERROR(HLOOKUP($F377,$F41:$FS41,1,FALSE),0)=0,0,1)</f>
        <v>0</v>
      </c>
      <c r="AU377" s="450">
        <f>IF(IFERROR(HLOOKUP($F377,$F42:$FS42,1,FALSE),0)=0,0,1)</f>
        <v>0</v>
      </c>
      <c r="AV377" s="450">
        <f>IF(IFERROR(HLOOKUP($F377,$F43:$FS43,1,FALSE),0)=0,0,1)</f>
        <v>0</v>
      </c>
      <c r="AW377" s="450">
        <f>IF(IFERROR(HLOOKUP($F377,$F44:$FS44,1,FALSE),0)=0,0,1)</f>
        <v>0</v>
      </c>
      <c r="AX377" s="450">
        <f>IF(IFERROR(HLOOKUP($F377,$F45:$FS45,1,FALSE),0)=0,0,1)</f>
        <v>0</v>
      </c>
      <c r="AY377" s="450">
        <f>IF(IFERROR(HLOOKUP($F377,$F46:$FS46,1,FALSE),0)=0,0,1)</f>
        <v>0</v>
      </c>
      <c r="AZ377" s="450">
        <f>IF(IFERROR(HLOOKUP($F377,$F47:$FS47,1,FALSE),0)=0,0,1)</f>
        <v>0</v>
      </c>
      <c r="BA377" s="450">
        <f>IF(IFERROR(HLOOKUP($F377,$F48:$FS48,1,FALSE),0)=0,0,1)</f>
        <v>0</v>
      </c>
      <c r="BB377" s="450">
        <f>IF(IFERROR(HLOOKUP($F377,$F49:$FS49,1,FALSE),0)=0,0,1)</f>
        <v>0</v>
      </c>
      <c r="BC377" s="450">
        <f>IF(IFERROR(HLOOKUP($F377,$F50:$FS50,1,FALSE),0)=0,0,1)</f>
        <v>0</v>
      </c>
      <c r="BD377" s="450">
        <f>IF(IFERROR(HLOOKUP($F377,$F51:$FS51,1,FALSE),0)=0,0,1)</f>
        <v>0</v>
      </c>
      <c r="BE377" s="450">
        <f>IF(IFERROR(HLOOKUP($F377,$F52:$FS52,1,FALSE),0)=0,0,1)</f>
        <v>0</v>
      </c>
      <c r="BF377" s="450">
        <f>IF(IFERROR(HLOOKUP($F377,$F53:$FS53,1,FALSE),0)=0,0,1)</f>
        <v>0</v>
      </c>
      <c r="BG377" s="450">
        <f>IF(IFERROR(HLOOKUP($F377,$F54:$FS54,1,FALSE),0)=0,0,1)</f>
        <v>0</v>
      </c>
      <c r="BH377" s="450">
        <f>IF(IFERROR(HLOOKUP($F377,$F55:$FS55,1,FALSE),0)=0,0,1)</f>
        <v>0</v>
      </c>
      <c r="BI377" s="450">
        <f>IF(IFERROR(HLOOKUP($F377,$F56:$FS56,1,FALSE),0)=0,0,1)</f>
        <v>0</v>
      </c>
      <c r="BJ377" s="450">
        <f>IF(IFERROR(HLOOKUP($F377,$F57:$FS57,1,FALSE),0)=0,0,1)</f>
        <v>0</v>
      </c>
      <c r="BK377" s="450">
        <f>IF(IFERROR(HLOOKUP($F377,$F58:$FS58,1,FALSE),0)=0,0,1)</f>
        <v>0</v>
      </c>
    </row>
    <row r="378" spans="1:63" ht="13">
      <c r="A378" s="609" t="s">
        <v>830</v>
      </c>
      <c r="B378" s="619" t="s">
        <v>780</v>
      </c>
      <c r="C378">
        <f t="shared" si="2"/>
        <v>1</v>
      </c>
      <c r="E378" s="609" t="s">
        <v>830</v>
      </c>
      <c r="F378" s="619" t="s">
        <v>780</v>
      </c>
      <c r="G378" s="450">
        <f>IF(IFERROR(HLOOKUP($F378,$F2:$FS2,1,FALSE),0)=0,0,1)</f>
        <v>0</v>
      </c>
      <c r="H378" s="450">
        <f>IF(IFERROR(HLOOKUP($F378,$F3:$FS3,1,FALSE),0)=0,0,1)</f>
        <v>1</v>
      </c>
      <c r="I378" s="450">
        <f>IF(IFERROR(HLOOKUP($F378,$F4:$FS4,1,FALSE),0)=0,0,1)</f>
        <v>0</v>
      </c>
      <c r="J378" s="450">
        <f>IF(IFERROR(HLOOKUP($F378,$F5:$FS5,1,FALSE),0)=0,0,1)</f>
        <v>0</v>
      </c>
      <c r="K378" s="450">
        <f>IF(IFERROR(HLOOKUP($F378,$F6:$FS6,1,FALSE),0)=0,0,1)</f>
        <v>0</v>
      </c>
      <c r="L378" s="450">
        <f>IF(IFERROR(HLOOKUP($F378,$F7:$FS7,1,FALSE),0)=0,0,1)</f>
        <v>0</v>
      </c>
      <c r="M378" s="450">
        <f>IF(IFERROR(HLOOKUP($F378,$F8:$FS8,1,FALSE),0)=0,0,1)</f>
        <v>0</v>
      </c>
      <c r="N378" s="450">
        <f>IF(IFERROR(HLOOKUP($F378,$F9:$FS9,1,FALSE),0)=0,0,1)</f>
        <v>0</v>
      </c>
      <c r="O378" s="450">
        <f>IF(IFERROR(HLOOKUP($F378,$F10:$FS10,1,FALSE),0)=0,0,1)</f>
        <v>0</v>
      </c>
      <c r="P378" s="450">
        <f>IF(IFERROR(HLOOKUP($F378,$F11:$FS11,1,FALSE),0)=0,0,1)</f>
        <v>0</v>
      </c>
      <c r="Q378" s="450">
        <f>IF(IFERROR(HLOOKUP($F378,$F12:$FS12,1,FALSE),0)=0,0,1)</f>
        <v>0</v>
      </c>
      <c r="R378" s="450">
        <f>IF(IFERROR(HLOOKUP($F378,$F13:$FS13,1,FALSE),0)=0,0,1)</f>
        <v>0</v>
      </c>
      <c r="S378" s="450">
        <f>IF(IFERROR(HLOOKUP($F378,$F14:$FS14,1,FALSE),0)=0,0,1)</f>
        <v>0</v>
      </c>
      <c r="T378" s="450">
        <f>IF(IFERROR(HLOOKUP($F378,$F15:$FS15,1,FALSE),0)=0,0,1)</f>
        <v>0</v>
      </c>
      <c r="U378" s="450">
        <f>IF(IFERROR(HLOOKUP($F378,$F16:$FS16,1,FALSE),0)=0,0,1)</f>
        <v>0</v>
      </c>
      <c r="V378" s="450">
        <f>IF(IFERROR(HLOOKUP($F378,$F17:$FS17,1,FALSE),0)=0,0,1)</f>
        <v>0</v>
      </c>
      <c r="W378" s="450">
        <f>IF(IFERROR(HLOOKUP($F378,$F18:$FS18,1,FALSE),0)=0,0,1)</f>
        <v>0</v>
      </c>
      <c r="X378" s="450">
        <f>IF(IFERROR(HLOOKUP($F378,$F19:$FS19,1,FALSE),0)=0,0,1)</f>
        <v>0</v>
      </c>
      <c r="Y378" s="450">
        <f>IF(IFERROR(HLOOKUP($F378,$F20:$FS20,1,FALSE),0)=0,0,1)</f>
        <v>0</v>
      </c>
      <c r="Z378" s="450">
        <f>IF(IFERROR(HLOOKUP($F378,$F21:$FS21,1,FALSE),0)=0,0,1)</f>
        <v>0</v>
      </c>
      <c r="AA378" s="450">
        <f>IF(IFERROR(HLOOKUP($F378,$F22:$FS22,1,FALSE),0)=0,0,1)</f>
        <v>0</v>
      </c>
      <c r="AB378" s="450">
        <f>IF(IFERROR(HLOOKUP($F378,$F23:$FS23,1,FALSE),0)=0,0,1)</f>
        <v>0</v>
      </c>
      <c r="AC378" s="450">
        <f>IF(IFERROR(HLOOKUP($F378,$F24:$FS24,1,FALSE),0)=0,0,1)</f>
        <v>0</v>
      </c>
      <c r="AD378" s="450">
        <f>IF(IFERROR(HLOOKUP($F378,$F25:$FS25,1,FALSE),0)=0,0,1)</f>
        <v>0</v>
      </c>
      <c r="AE378" s="450">
        <f>IF(IFERROR(HLOOKUP($F378,$F26:$FS26,1,FALSE),0)=0,0,1)</f>
        <v>0</v>
      </c>
      <c r="AF378" s="450">
        <f>IF(IFERROR(HLOOKUP($F378,$F27:$FS27,1,FALSE),0)=0,0,1)</f>
        <v>0</v>
      </c>
      <c r="AG378" s="450">
        <f>IF(IFERROR(HLOOKUP($F378,$F28:$FS28,1,FALSE),0)=0,0,1)</f>
        <v>0</v>
      </c>
      <c r="AH378" s="450">
        <f>IF(IFERROR(HLOOKUP($F378,$F29:$FS29,1,FALSE),0)=0,0,1)</f>
        <v>0</v>
      </c>
      <c r="AI378" s="450">
        <f>IF(IFERROR(HLOOKUP($F378,$F30:$FS30,1,FALSE),0)=0,0,1)</f>
        <v>0</v>
      </c>
      <c r="AJ378" s="450">
        <f>IF(IFERROR(HLOOKUP($F378,$F31:$FS31,1,FALSE),0)=0,0,1)</f>
        <v>0</v>
      </c>
      <c r="AK378" s="450">
        <f>IF(IFERROR(HLOOKUP($F378,$F32:$FS32,1,FALSE),0)=0,0,1)</f>
        <v>0</v>
      </c>
      <c r="AL378" s="450">
        <f>IF(IFERROR(HLOOKUP($F378,$F33:$FS33,1,FALSE),0)=0,0,1)</f>
        <v>0</v>
      </c>
      <c r="AM378" s="450">
        <f>IF(IFERROR(HLOOKUP($F378,$F34:$FS34,1,FALSE),0)=0,0,1)</f>
        <v>0</v>
      </c>
      <c r="AN378" s="450">
        <f>IF(IFERROR(HLOOKUP($F378,$F35:$FS35,1,FALSE),0)=0,0,1)</f>
        <v>0</v>
      </c>
      <c r="AO378" s="450">
        <f>IF(IFERROR(HLOOKUP($F378,$F36:$FS36,1,FALSE),0)=0,0,1)</f>
        <v>0</v>
      </c>
      <c r="AP378" s="450">
        <f>IF(IFERROR(HLOOKUP($F378,$F37:$FS37,1,FALSE),0)=0,0,1)</f>
        <v>0</v>
      </c>
      <c r="AQ378" s="450">
        <f>IF(IFERROR(HLOOKUP($F378,$F38:$FS38,1,FALSE),0)=0,0,1)</f>
        <v>0</v>
      </c>
      <c r="AR378" s="450">
        <f>IF(IFERROR(HLOOKUP($F378,$F39:$FS39,1,FALSE),0)=0,0,1)</f>
        <v>0</v>
      </c>
      <c r="AS378" s="450">
        <f>IF(IFERROR(HLOOKUP($F378,$F40:$FS40,1,FALSE),0)=0,0,1)</f>
        <v>0</v>
      </c>
      <c r="AT378" s="450">
        <f>IF(IFERROR(HLOOKUP($F378,$F41:$FS41,1,FALSE),0)=0,0,1)</f>
        <v>0</v>
      </c>
      <c r="AU378" s="450">
        <f>IF(IFERROR(HLOOKUP($F378,$F42:$FS42,1,FALSE),0)=0,0,1)</f>
        <v>0</v>
      </c>
      <c r="AV378" s="450">
        <f>IF(IFERROR(HLOOKUP($F378,$F43:$FS43,1,FALSE),0)=0,0,1)</f>
        <v>0</v>
      </c>
      <c r="AW378" s="450">
        <f>IF(IFERROR(HLOOKUP($F378,$F44:$FS44,1,FALSE),0)=0,0,1)</f>
        <v>0</v>
      </c>
      <c r="AX378" s="450">
        <f>IF(IFERROR(HLOOKUP($F378,$F45:$FS45,1,FALSE),0)=0,0,1)</f>
        <v>0</v>
      </c>
      <c r="AY378" s="450">
        <f>IF(IFERROR(HLOOKUP($F378,$F46:$FS46,1,FALSE),0)=0,0,1)</f>
        <v>0</v>
      </c>
      <c r="AZ378" s="450">
        <f>IF(IFERROR(HLOOKUP($F378,$F47:$FS47,1,FALSE),0)=0,0,1)</f>
        <v>0</v>
      </c>
      <c r="BA378" s="450">
        <f>IF(IFERROR(HLOOKUP($F378,$F48:$FS48,1,FALSE),0)=0,0,1)</f>
        <v>0</v>
      </c>
      <c r="BB378" s="450">
        <f>IF(IFERROR(HLOOKUP($F378,$F49:$FS49,1,FALSE),0)=0,0,1)</f>
        <v>0</v>
      </c>
      <c r="BC378" s="450">
        <f>IF(IFERROR(HLOOKUP($F378,$F50:$FS50,1,FALSE),0)=0,0,1)</f>
        <v>0</v>
      </c>
      <c r="BD378" s="450">
        <f>IF(IFERROR(HLOOKUP($F378,$F51:$FS51,1,FALSE),0)=0,0,1)</f>
        <v>0</v>
      </c>
      <c r="BE378" s="450">
        <f>IF(IFERROR(HLOOKUP($F378,$F52:$FS52,1,FALSE),0)=0,0,1)</f>
        <v>0</v>
      </c>
      <c r="BF378" s="450">
        <f>IF(IFERROR(HLOOKUP($F378,$F53:$FS53,1,FALSE),0)=0,0,1)</f>
        <v>0</v>
      </c>
      <c r="BG378" s="450">
        <f>IF(IFERROR(HLOOKUP($F378,$F54:$FS54,1,FALSE),0)=0,0,1)</f>
        <v>0</v>
      </c>
      <c r="BH378" s="450">
        <f>IF(IFERROR(HLOOKUP($F378,$F55:$FS55,1,FALSE),0)=0,0,1)</f>
        <v>0</v>
      </c>
      <c r="BI378" s="450">
        <f>IF(IFERROR(HLOOKUP($F378,$F56:$FS56,1,FALSE),0)=0,0,1)</f>
        <v>0</v>
      </c>
      <c r="BJ378" s="450">
        <f>IF(IFERROR(HLOOKUP($F378,$F57:$FS57,1,FALSE),0)=0,0,1)</f>
        <v>0</v>
      </c>
      <c r="BK378" s="450">
        <f>IF(IFERROR(HLOOKUP($F378,$F58:$FS58,1,FALSE),0)=0,0,1)</f>
        <v>0</v>
      </c>
    </row>
    <row r="379" spans="1:63" ht="13">
      <c r="A379" s="609" t="s">
        <v>830</v>
      </c>
      <c r="B379" s="619" t="s">
        <v>781</v>
      </c>
      <c r="C379">
        <f t="shared" si="2"/>
        <v>1</v>
      </c>
      <c r="E379" s="609" t="s">
        <v>830</v>
      </c>
      <c r="F379" s="619" t="s">
        <v>781</v>
      </c>
      <c r="G379" s="450">
        <f>IF(IFERROR(HLOOKUP($F379,$F2:$FS2,1,FALSE),0)=0,0,1)</f>
        <v>0</v>
      </c>
      <c r="H379" s="450">
        <f>IF(IFERROR(HLOOKUP($F379,$F3:$FS3,1,FALSE),0)=0,0,1)</f>
        <v>1</v>
      </c>
      <c r="I379" s="450">
        <f>IF(IFERROR(HLOOKUP($F379,$F4:$FS4,1,FALSE),0)=0,0,1)</f>
        <v>0</v>
      </c>
      <c r="J379" s="450">
        <f>IF(IFERROR(HLOOKUP($F379,$F5:$FS5,1,FALSE),0)=0,0,1)</f>
        <v>0</v>
      </c>
      <c r="K379" s="450">
        <f>IF(IFERROR(HLOOKUP($F379,$F6:$FS6,1,FALSE),0)=0,0,1)</f>
        <v>0</v>
      </c>
      <c r="L379" s="450">
        <f>IF(IFERROR(HLOOKUP($F379,$F7:$FS7,1,FALSE),0)=0,0,1)</f>
        <v>0</v>
      </c>
      <c r="M379" s="450">
        <f>IF(IFERROR(HLOOKUP($F379,$F8:$FS8,1,FALSE),0)=0,0,1)</f>
        <v>0</v>
      </c>
      <c r="N379" s="450">
        <f>IF(IFERROR(HLOOKUP($F379,$F9:$FS9,1,FALSE),0)=0,0,1)</f>
        <v>0</v>
      </c>
      <c r="O379" s="450">
        <f>IF(IFERROR(HLOOKUP($F379,$F10:$FS10,1,FALSE),0)=0,0,1)</f>
        <v>0</v>
      </c>
      <c r="P379" s="450">
        <f>IF(IFERROR(HLOOKUP($F379,$F11:$FS11,1,FALSE),0)=0,0,1)</f>
        <v>0</v>
      </c>
      <c r="Q379" s="450">
        <f>IF(IFERROR(HLOOKUP($F379,$F12:$FS12,1,FALSE),0)=0,0,1)</f>
        <v>0</v>
      </c>
      <c r="R379" s="450">
        <f>IF(IFERROR(HLOOKUP($F379,$F13:$FS13,1,FALSE),0)=0,0,1)</f>
        <v>0</v>
      </c>
      <c r="S379" s="450">
        <f>IF(IFERROR(HLOOKUP($F379,$F14:$FS14,1,FALSE),0)=0,0,1)</f>
        <v>0</v>
      </c>
      <c r="T379" s="450">
        <f>IF(IFERROR(HLOOKUP($F379,$F15:$FS15,1,FALSE),0)=0,0,1)</f>
        <v>0</v>
      </c>
      <c r="U379" s="450">
        <f>IF(IFERROR(HLOOKUP($F379,$F16:$FS16,1,FALSE),0)=0,0,1)</f>
        <v>0</v>
      </c>
      <c r="V379" s="450">
        <f>IF(IFERROR(HLOOKUP($F379,$F17:$FS17,1,FALSE),0)=0,0,1)</f>
        <v>0</v>
      </c>
      <c r="W379" s="450">
        <f>IF(IFERROR(HLOOKUP($F379,$F18:$FS18,1,FALSE),0)=0,0,1)</f>
        <v>0</v>
      </c>
      <c r="X379" s="450">
        <f>IF(IFERROR(HLOOKUP($F379,$F19:$FS19,1,FALSE),0)=0,0,1)</f>
        <v>0</v>
      </c>
      <c r="Y379" s="450">
        <f>IF(IFERROR(HLOOKUP($F379,$F20:$FS20,1,FALSE),0)=0,0,1)</f>
        <v>0</v>
      </c>
      <c r="Z379" s="450">
        <f>IF(IFERROR(HLOOKUP($F379,$F21:$FS21,1,FALSE),0)=0,0,1)</f>
        <v>0</v>
      </c>
      <c r="AA379" s="450">
        <f>IF(IFERROR(HLOOKUP($F379,$F22:$FS22,1,FALSE),0)=0,0,1)</f>
        <v>0</v>
      </c>
      <c r="AB379" s="450">
        <f>IF(IFERROR(HLOOKUP($F379,$F23:$FS23,1,FALSE),0)=0,0,1)</f>
        <v>0</v>
      </c>
      <c r="AC379" s="450">
        <f>IF(IFERROR(HLOOKUP($F379,$F24:$FS24,1,FALSE),0)=0,0,1)</f>
        <v>0</v>
      </c>
      <c r="AD379" s="450">
        <f>IF(IFERROR(HLOOKUP($F379,$F25:$FS25,1,FALSE),0)=0,0,1)</f>
        <v>0</v>
      </c>
      <c r="AE379" s="450">
        <f>IF(IFERROR(HLOOKUP($F379,$F26:$FS26,1,FALSE),0)=0,0,1)</f>
        <v>0</v>
      </c>
      <c r="AF379" s="450">
        <f>IF(IFERROR(HLOOKUP($F379,$F27:$FS27,1,FALSE),0)=0,0,1)</f>
        <v>0</v>
      </c>
      <c r="AG379" s="450">
        <f>IF(IFERROR(HLOOKUP($F379,$F28:$FS28,1,FALSE),0)=0,0,1)</f>
        <v>0</v>
      </c>
      <c r="AH379" s="450">
        <f>IF(IFERROR(HLOOKUP($F379,$F29:$FS29,1,FALSE),0)=0,0,1)</f>
        <v>0</v>
      </c>
      <c r="AI379" s="450">
        <f>IF(IFERROR(HLOOKUP($F379,$F30:$FS30,1,FALSE),0)=0,0,1)</f>
        <v>0</v>
      </c>
      <c r="AJ379" s="450">
        <f>IF(IFERROR(HLOOKUP($F379,$F31:$FS31,1,FALSE),0)=0,0,1)</f>
        <v>0</v>
      </c>
      <c r="AK379" s="450">
        <f>IF(IFERROR(HLOOKUP($F379,$F32:$FS32,1,FALSE),0)=0,0,1)</f>
        <v>0</v>
      </c>
      <c r="AL379" s="450">
        <f>IF(IFERROR(HLOOKUP($F379,$F33:$FS33,1,FALSE),0)=0,0,1)</f>
        <v>0</v>
      </c>
      <c r="AM379" s="450">
        <f>IF(IFERROR(HLOOKUP($F379,$F34:$FS34,1,FALSE),0)=0,0,1)</f>
        <v>0</v>
      </c>
      <c r="AN379" s="450">
        <f>IF(IFERROR(HLOOKUP($F379,$F35:$FS35,1,FALSE),0)=0,0,1)</f>
        <v>0</v>
      </c>
      <c r="AO379" s="450">
        <f>IF(IFERROR(HLOOKUP($F379,$F36:$FS36,1,FALSE),0)=0,0,1)</f>
        <v>0</v>
      </c>
      <c r="AP379" s="450">
        <f>IF(IFERROR(HLOOKUP($F379,$F37:$FS37,1,FALSE),0)=0,0,1)</f>
        <v>0</v>
      </c>
      <c r="AQ379" s="450">
        <f>IF(IFERROR(HLOOKUP($F379,$F38:$FS38,1,FALSE),0)=0,0,1)</f>
        <v>0</v>
      </c>
      <c r="AR379" s="450">
        <f>IF(IFERROR(HLOOKUP($F379,$F39:$FS39,1,FALSE),0)=0,0,1)</f>
        <v>0</v>
      </c>
      <c r="AS379" s="450">
        <f>IF(IFERROR(HLOOKUP($F379,$F40:$FS40,1,FALSE),0)=0,0,1)</f>
        <v>0</v>
      </c>
      <c r="AT379" s="450">
        <f>IF(IFERROR(HLOOKUP($F379,$F41:$FS41,1,FALSE),0)=0,0,1)</f>
        <v>0</v>
      </c>
      <c r="AU379" s="450">
        <f>IF(IFERROR(HLOOKUP($F379,$F42:$FS42,1,FALSE),0)=0,0,1)</f>
        <v>0</v>
      </c>
      <c r="AV379" s="450">
        <f>IF(IFERROR(HLOOKUP($F379,$F43:$FS43,1,FALSE),0)=0,0,1)</f>
        <v>0</v>
      </c>
      <c r="AW379" s="450">
        <f>IF(IFERROR(HLOOKUP($F379,$F44:$FS44,1,FALSE),0)=0,0,1)</f>
        <v>0</v>
      </c>
      <c r="AX379" s="450">
        <f>IF(IFERROR(HLOOKUP($F379,$F45:$FS45,1,FALSE),0)=0,0,1)</f>
        <v>0</v>
      </c>
      <c r="AY379" s="450">
        <f>IF(IFERROR(HLOOKUP($F379,$F46:$FS46,1,FALSE),0)=0,0,1)</f>
        <v>0</v>
      </c>
      <c r="AZ379" s="450">
        <f>IF(IFERROR(HLOOKUP($F379,$F47:$FS47,1,FALSE),0)=0,0,1)</f>
        <v>0</v>
      </c>
      <c r="BA379" s="450">
        <f>IF(IFERROR(HLOOKUP($F379,$F48:$FS48,1,FALSE),0)=0,0,1)</f>
        <v>0</v>
      </c>
      <c r="BB379" s="450">
        <f>IF(IFERROR(HLOOKUP($F379,$F49:$FS49,1,FALSE),0)=0,0,1)</f>
        <v>0</v>
      </c>
      <c r="BC379" s="450">
        <f>IF(IFERROR(HLOOKUP($F379,$F50:$FS50,1,FALSE),0)=0,0,1)</f>
        <v>0</v>
      </c>
      <c r="BD379" s="450">
        <f>IF(IFERROR(HLOOKUP($F379,$F51:$FS51,1,FALSE),0)=0,0,1)</f>
        <v>0</v>
      </c>
      <c r="BE379" s="450">
        <f>IF(IFERROR(HLOOKUP($F379,$F52:$FS52,1,FALSE),0)=0,0,1)</f>
        <v>0</v>
      </c>
      <c r="BF379" s="450">
        <f>IF(IFERROR(HLOOKUP($F379,$F53:$FS53,1,FALSE),0)=0,0,1)</f>
        <v>0</v>
      </c>
      <c r="BG379" s="450">
        <f>IF(IFERROR(HLOOKUP($F379,$F54:$FS54,1,FALSE),0)=0,0,1)</f>
        <v>0</v>
      </c>
      <c r="BH379" s="450">
        <f>IF(IFERROR(HLOOKUP($F379,$F55:$FS55,1,FALSE),0)=0,0,1)</f>
        <v>0</v>
      </c>
      <c r="BI379" s="450">
        <f>IF(IFERROR(HLOOKUP($F379,$F56:$FS56,1,FALSE),0)=0,0,1)</f>
        <v>0</v>
      </c>
      <c r="BJ379" s="450">
        <f>IF(IFERROR(HLOOKUP($F379,$F57:$FS57,1,FALSE),0)=0,0,1)</f>
        <v>0</v>
      </c>
      <c r="BK379" s="450">
        <f>IF(IFERROR(HLOOKUP($F379,$F58:$FS58,1,FALSE),0)=0,0,1)</f>
        <v>0</v>
      </c>
    </row>
    <row r="380" spans="1:63" ht="13">
      <c r="A380" s="609" t="s">
        <v>830</v>
      </c>
      <c r="B380" s="619" t="s">
        <v>782</v>
      </c>
      <c r="C380">
        <f t="shared" si="2"/>
        <v>2</v>
      </c>
      <c r="E380" s="609" t="s">
        <v>830</v>
      </c>
      <c r="F380" s="619" t="s">
        <v>782</v>
      </c>
      <c r="G380" s="450">
        <f>IF(IFERROR(HLOOKUP($F380,$F2:$FS2,1,FALSE),0)=0,0,1)</f>
        <v>0</v>
      </c>
      <c r="H380" s="450">
        <f>IF(IFERROR(HLOOKUP($F380,$F3:$FS3,1,FALSE),0)=0,0,1)</f>
        <v>1</v>
      </c>
      <c r="I380" s="450">
        <f>IF(IFERROR(HLOOKUP($F380,$F4:$FS4,1,FALSE),0)=0,0,1)</f>
        <v>0</v>
      </c>
      <c r="J380" s="450">
        <f>IF(IFERROR(HLOOKUP($F380,$F5:$FS5,1,FALSE),0)=0,0,1)</f>
        <v>1</v>
      </c>
      <c r="K380" s="450">
        <f>IF(IFERROR(HLOOKUP($F380,$F6:$FS6,1,FALSE),0)=0,0,1)</f>
        <v>0</v>
      </c>
      <c r="L380" s="450">
        <f>IF(IFERROR(HLOOKUP($F380,$F7:$FS7,1,FALSE),0)=0,0,1)</f>
        <v>0</v>
      </c>
      <c r="M380" s="450">
        <f>IF(IFERROR(HLOOKUP($F380,$F8:$FS8,1,FALSE),0)=0,0,1)</f>
        <v>0</v>
      </c>
      <c r="N380" s="450">
        <f>IF(IFERROR(HLOOKUP($F380,$F9:$FS9,1,FALSE),0)=0,0,1)</f>
        <v>0</v>
      </c>
      <c r="O380" s="450">
        <f>IF(IFERROR(HLOOKUP($F380,$F10:$FS10,1,FALSE),0)=0,0,1)</f>
        <v>0</v>
      </c>
      <c r="P380" s="450">
        <f>IF(IFERROR(HLOOKUP($F380,$F11:$FS11,1,FALSE),0)=0,0,1)</f>
        <v>0</v>
      </c>
      <c r="Q380" s="450">
        <f>IF(IFERROR(HLOOKUP($F380,$F12:$FS12,1,FALSE),0)=0,0,1)</f>
        <v>0</v>
      </c>
      <c r="R380" s="450">
        <f>IF(IFERROR(HLOOKUP($F380,$F13:$FS13,1,FALSE),0)=0,0,1)</f>
        <v>0</v>
      </c>
      <c r="S380" s="450">
        <f>IF(IFERROR(HLOOKUP($F380,$F14:$FS14,1,FALSE),0)=0,0,1)</f>
        <v>0</v>
      </c>
      <c r="T380" s="450">
        <f>IF(IFERROR(HLOOKUP($F380,$F15:$FS15,1,FALSE),0)=0,0,1)</f>
        <v>0</v>
      </c>
      <c r="U380" s="450">
        <f>IF(IFERROR(HLOOKUP($F380,$F16:$FS16,1,FALSE),0)=0,0,1)</f>
        <v>0</v>
      </c>
      <c r="V380" s="450">
        <f>IF(IFERROR(HLOOKUP($F380,$F17:$FS17,1,FALSE),0)=0,0,1)</f>
        <v>0</v>
      </c>
      <c r="W380" s="450">
        <f>IF(IFERROR(HLOOKUP($F380,$F18:$FS18,1,FALSE),0)=0,0,1)</f>
        <v>0</v>
      </c>
      <c r="X380" s="450">
        <f>IF(IFERROR(HLOOKUP($F380,$F19:$FS19,1,FALSE),0)=0,0,1)</f>
        <v>0</v>
      </c>
      <c r="Y380" s="450">
        <f>IF(IFERROR(HLOOKUP($F380,$F20:$FS20,1,FALSE),0)=0,0,1)</f>
        <v>0</v>
      </c>
      <c r="Z380" s="450">
        <f>IF(IFERROR(HLOOKUP($F380,$F21:$FS21,1,FALSE),0)=0,0,1)</f>
        <v>0</v>
      </c>
      <c r="AA380" s="450">
        <f>IF(IFERROR(HLOOKUP($F380,$F22:$FS22,1,FALSE),0)=0,0,1)</f>
        <v>0</v>
      </c>
      <c r="AB380" s="450">
        <f>IF(IFERROR(HLOOKUP($F380,$F23:$FS23,1,FALSE),0)=0,0,1)</f>
        <v>0</v>
      </c>
      <c r="AC380" s="450">
        <f>IF(IFERROR(HLOOKUP($F380,$F24:$FS24,1,FALSE),0)=0,0,1)</f>
        <v>0</v>
      </c>
      <c r="AD380" s="450">
        <f>IF(IFERROR(HLOOKUP($F380,$F25:$FS25,1,FALSE),0)=0,0,1)</f>
        <v>0</v>
      </c>
      <c r="AE380" s="450">
        <f>IF(IFERROR(HLOOKUP($F380,$F26:$FS26,1,FALSE),0)=0,0,1)</f>
        <v>0</v>
      </c>
      <c r="AF380" s="450">
        <f>IF(IFERROR(HLOOKUP($F380,$F27:$FS27,1,FALSE),0)=0,0,1)</f>
        <v>0</v>
      </c>
      <c r="AG380" s="450">
        <f>IF(IFERROR(HLOOKUP($F380,$F28:$FS28,1,FALSE),0)=0,0,1)</f>
        <v>0</v>
      </c>
      <c r="AH380" s="450">
        <f>IF(IFERROR(HLOOKUP($F380,$F29:$FS29,1,FALSE),0)=0,0,1)</f>
        <v>0</v>
      </c>
      <c r="AI380" s="450">
        <f>IF(IFERROR(HLOOKUP($F380,$F30:$FS30,1,FALSE),0)=0,0,1)</f>
        <v>0</v>
      </c>
      <c r="AJ380" s="450">
        <f>IF(IFERROR(HLOOKUP($F380,$F31:$FS31,1,FALSE),0)=0,0,1)</f>
        <v>0</v>
      </c>
      <c r="AK380" s="450">
        <f>IF(IFERROR(HLOOKUP($F380,$F32:$FS32,1,FALSE),0)=0,0,1)</f>
        <v>0</v>
      </c>
      <c r="AL380" s="450">
        <f>IF(IFERROR(HLOOKUP($F380,$F33:$FS33,1,FALSE),0)=0,0,1)</f>
        <v>0</v>
      </c>
      <c r="AM380" s="450">
        <f>IF(IFERROR(HLOOKUP($F380,$F34:$FS34,1,FALSE),0)=0,0,1)</f>
        <v>0</v>
      </c>
      <c r="AN380" s="450">
        <f>IF(IFERROR(HLOOKUP($F380,$F35:$FS35,1,FALSE),0)=0,0,1)</f>
        <v>0</v>
      </c>
      <c r="AO380" s="450">
        <f>IF(IFERROR(HLOOKUP($F380,$F36:$FS36,1,FALSE),0)=0,0,1)</f>
        <v>0</v>
      </c>
      <c r="AP380" s="450">
        <f>IF(IFERROR(HLOOKUP($F380,$F37:$FS37,1,FALSE),0)=0,0,1)</f>
        <v>0</v>
      </c>
      <c r="AQ380" s="450">
        <f>IF(IFERROR(HLOOKUP($F380,$F38:$FS38,1,FALSE),0)=0,0,1)</f>
        <v>0</v>
      </c>
      <c r="AR380" s="450">
        <f>IF(IFERROR(HLOOKUP($F380,$F39:$FS39,1,FALSE),0)=0,0,1)</f>
        <v>0</v>
      </c>
      <c r="AS380" s="450">
        <f>IF(IFERROR(HLOOKUP($F380,$F40:$FS40,1,FALSE),0)=0,0,1)</f>
        <v>0</v>
      </c>
      <c r="AT380" s="450">
        <f>IF(IFERROR(HLOOKUP($F380,$F41:$FS41,1,FALSE),0)=0,0,1)</f>
        <v>0</v>
      </c>
      <c r="AU380" s="450">
        <f>IF(IFERROR(HLOOKUP($F380,$F42:$FS42,1,FALSE),0)=0,0,1)</f>
        <v>0</v>
      </c>
      <c r="AV380" s="450">
        <f>IF(IFERROR(HLOOKUP($F380,$F43:$FS43,1,FALSE),0)=0,0,1)</f>
        <v>0</v>
      </c>
      <c r="AW380" s="450">
        <f>IF(IFERROR(HLOOKUP($F380,$F44:$FS44,1,FALSE),0)=0,0,1)</f>
        <v>0</v>
      </c>
      <c r="AX380" s="450">
        <f>IF(IFERROR(HLOOKUP($F380,$F45:$FS45,1,FALSE),0)=0,0,1)</f>
        <v>0</v>
      </c>
      <c r="AY380" s="450">
        <f>IF(IFERROR(HLOOKUP($F380,$F46:$FS46,1,FALSE),0)=0,0,1)</f>
        <v>0</v>
      </c>
      <c r="AZ380" s="450">
        <f>IF(IFERROR(HLOOKUP($F380,$F47:$FS47,1,FALSE),0)=0,0,1)</f>
        <v>0</v>
      </c>
      <c r="BA380" s="450">
        <f>IF(IFERROR(HLOOKUP($F380,$F48:$FS48,1,FALSE),0)=0,0,1)</f>
        <v>0</v>
      </c>
      <c r="BB380" s="450">
        <f>IF(IFERROR(HLOOKUP($F380,$F49:$FS49,1,FALSE),0)=0,0,1)</f>
        <v>0</v>
      </c>
      <c r="BC380" s="450">
        <f>IF(IFERROR(HLOOKUP($F380,$F50:$FS50,1,FALSE),0)=0,0,1)</f>
        <v>0</v>
      </c>
      <c r="BD380" s="450">
        <f>IF(IFERROR(HLOOKUP($F380,$F51:$FS51,1,FALSE),0)=0,0,1)</f>
        <v>0</v>
      </c>
      <c r="BE380" s="450">
        <f>IF(IFERROR(HLOOKUP($F380,$F52:$FS52,1,FALSE),0)=0,0,1)</f>
        <v>0</v>
      </c>
      <c r="BF380" s="450">
        <f>IF(IFERROR(HLOOKUP($F380,$F53:$FS53,1,FALSE),0)=0,0,1)</f>
        <v>0</v>
      </c>
      <c r="BG380" s="450">
        <f>IF(IFERROR(HLOOKUP($F380,$F54:$FS54,1,FALSE),0)=0,0,1)</f>
        <v>0</v>
      </c>
      <c r="BH380" s="450">
        <f>IF(IFERROR(HLOOKUP($F380,$F55:$FS55,1,FALSE),0)=0,0,1)</f>
        <v>0</v>
      </c>
      <c r="BI380" s="450">
        <f>IF(IFERROR(HLOOKUP($F380,$F56:$FS56,1,FALSE),0)=0,0,1)</f>
        <v>0</v>
      </c>
      <c r="BJ380" s="450">
        <f>IF(IFERROR(HLOOKUP($F380,$F57:$FS57,1,FALSE),0)=0,0,1)</f>
        <v>0</v>
      </c>
      <c r="BK380" s="450">
        <f>IF(IFERROR(HLOOKUP($F380,$F58:$FS58,1,FALSE),0)=0,0,1)</f>
        <v>0</v>
      </c>
    </row>
    <row r="381" spans="1:63" ht="13">
      <c r="A381" s="609" t="s">
        <v>830</v>
      </c>
      <c r="B381" s="619" t="s">
        <v>639</v>
      </c>
      <c r="C381">
        <f t="shared" si="2"/>
        <v>2</v>
      </c>
      <c r="E381" s="609" t="s">
        <v>830</v>
      </c>
      <c r="F381" s="619" t="s">
        <v>639</v>
      </c>
      <c r="G381" s="450">
        <f>IF(IFERROR(HLOOKUP($F381,$F2:$FS2,1,FALSE),0)=0,0,1)</f>
        <v>1</v>
      </c>
      <c r="H381" s="450">
        <f>IF(IFERROR(HLOOKUP($F381,$F3:$FS3,1,FALSE),0)=0,0,1)</f>
        <v>1</v>
      </c>
      <c r="I381" s="450">
        <f>IF(IFERROR(HLOOKUP($F381,$F4:$FS4,1,FALSE),0)=0,0,1)</f>
        <v>0</v>
      </c>
      <c r="J381" s="450">
        <f>IF(IFERROR(HLOOKUP($F381,$F5:$FS5,1,FALSE),0)=0,0,1)</f>
        <v>0</v>
      </c>
      <c r="K381" s="450">
        <f>IF(IFERROR(HLOOKUP($F381,$F6:$FS6,1,FALSE),0)=0,0,1)</f>
        <v>0</v>
      </c>
      <c r="L381" s="450">
        <f>IF(IFERROR(HLOOKUP($F381,$F7:$FS7,1,FALSE),0)=0,0,1)</f>
        <v>0</v>
      </c>
      <c r="M381" s="450">
        <f>IF(IFERROR(HLOOKUP($F381,$F8:$FS8,1,FALSE),0)=0,0,1)</f>
        <v>0</v>
      </c>
      <c r="N381" s="450">
        <f>IF(IFERROR(HLOOKUP($F381,$F9:$FS9,1,FALSE),0)=0,0,1)</f>
        <v>0</v>
      </c>
      <c r="O381" s="450">
        <f>IF(IFERROR(HLOOKUP($F381,$F10:$FS10,1,FALSE),0)=0,0,1)</f>
        <v>0</v>
      </c>
      <c r="P381" s="450">
        <f>IF(IFERROR(HLOOKUP($F381,$F11:$FS11,1,FALSE),0)=0,0,1)</f>
        <v>0</v>
      </c>
      <c r="Q381" s="450">
        <f>IF(IFERROR(HLOOKUP($F381,$F12:$FS12,1,FALSE),0)=0,0,1)</f>
        <v>0</v>
      </c>
      <c r="R381" s="450">
        <f>IF(IFERROR(HLOOKUP($F381,$F13:$FS13,1,FALSE),0)=0,0,1)</f>
        <v>0</v>
      </c>
      <c r="S381" s="450">
        <f>IF(IFERROR(HLOOKUP($F381,$F14:$FS14,1,FALSE),0)=0,0,1)</f>
        <v>0</v>
      </c>
      <c r="T381" s="450">
        <f>IF(IFERROR(HLOOKUP($F381,$F15:$FS15,1,FALSE),0)=0,0,1)</f>
        <v>0</v>
      </c>
      <c r="U381" s="450">
        <f>IF(IFERROR(HLOOKUP($F381,$F16:$FS16,1,FALSE),0)=0,0,1)</f>
        <v>0</v>
      </c>
      <c r="V381" s="450">
        <f>IF(IFERROR(HLOOKUP($F381,$F17:$FS17,1,FALSE),0)=0,0,1)</f>
        <v>0</v>
      </c>
      <c r="W381" s="450">
        <f>IF(IFERROR(HLOOKUP($F381,$F18:$FS18,1,FALSE),0)=0,0,1)</f>
        <v>0</v>
      </c>
      <c r="X381" s="450">
        <f>IF(IFERROR(HLOOKUP($F381,$F19:$FS19,1,FALSE),0)=0,0,1)</f>
        <v>0</v>
      </c>
      <c r="Y381" s="450">
        <f>IF(IFERROR(HLOOKUP($F381,$F20:$FS20,1,FALSE),0)=0,0,1)</f>
        <v>0</v>
      </c>
      <c r="Z381" s="450">
        <f>IF(IFERROR(HLOOKUP($F381,$F21:$FS21,1,FALSE),0)=0,0,1)</f>
        <v>0</v>
      </c>
      <c r="AA381" s="450">
        <f>IF(IFERROR(HLOOKUP($F381,$F22:$FS22,1,FALSE),0)=0,0,1)</f>
        <v>0</v>
      </c>
      <c r="AB381" s="450">
        <f>IF(IFERROR(HLOOKUP($F381,$F23:$FS23,1,FALSE),0)=0,0,1)</f>
        <v>0</v>
      </c>
      <c r="AC381" s="450">
        <f>IF(IFERROR(HLOOKUP($F381,$F24:$FS24,1,FALSE),0)=0,0,1)</f>
        <v>0</v>
      </c>
      <c r="AD381" s="450">
        <f>IF(IFERROR(HLOOKUP($F381,$F25:$FS25,1,FALSE),0)=0,0,1)</f>
        <v>0</v>
      </c>
      <c r="AE381" s="450">
        <f>IF(IFERROR(HLOOKUP($F381,$F26:$FS26,1,FALSE),0)=0,0,1)</f>
        <v>0</v>
      </c>
      <c r="AF381" s="450">
        <f>IF(IFERROR(HLOOKUP($F381,$F27:$FS27,1,FALSE),0)=0,0,1)</f>
        <v>0</v>
      </c>
      <c r="AG381" s="450">
        <f>IF(IFERROR(HLOOKUP($F381,$F28:$FS28,1,FALSE),0)=0,0,1)</f>
        <v>0</v>
      </c>
      <c r="AH381" s="450">
        <f>IF(IFERROR(HLOOKUP($F381,$F29:$FS29,1,FALSE),0)=0,0,1)</f>
        <v>0</v>
      </c>
      <c r="AI381" s="450">
        <f>IF(IFERROR(HLOOKUP($F381,$F30:$FS30,1,FALSE),0)=0,0,1)</f>
        <v>0</v>
      </c>
      <c r="AJ381" s="450">
        <f>IF(IFERROR(HLOOKUP($F381,$F31:$FS31,1,FALSE),0)=0,0,1)</f>
        <v>0</v>
      </c>
      <c r="AK381" s="450">
        <f>IF(IFERROR(HLOOKUP($F381,$F32:$FS32,1,FALSE),0)=0,0,1)</f>
        <v>0</v>
      </c>
      <c r="AL381" s="450">
        <f>IF(IFERROR(HLOOKUP($F381,$F33:$FS33,1,FALSE),0)=0,0,1)</f>
        <v>0</v>
      </c>
      <c r="AM381" s="450">
        <f>IF(IFERROR(HLOOKUP($F381,$F34:$FS34,1,FALSE),0)=0,0,1)</f>
        <v>0</v>
      </c>
      <c r="AN381" s="450">
        <f>IF(IFERROR(HLOOKUP($F381,$F35:$FS35,1,FALSE),0)=0,0,1)</f>
        <v>0</v>
      </c>
      <c r="AO381" s="450">
        <f>IF(IFERROR(HLOOKUP($F381,$F36:$FS36,1,FALSE),0)=0,0,1)</f>
        <v>0</v>
      </c>
      <c r="AP381" s="450">
        <f>IF(IFERROR(HLOOKUP($F381,$F37:$FS37,1,FALSE),0)=0,0,1)</f>
        <v>0</v>
      </c>
      <c r="AQ381" s="450">
        <f>IF(IFERROR(HLOOKUP($F381,$F38:$FS38,1,FALSE),0)=0,0,1)</f>
        <v>0</v>
      </c>
      <c r="AR381" s="450">
        <f>IF(IFERROR(HLOOKUP($F381,$F39:$FS39,1,FALSE),0)=0,0,1)</f>
        <v>0</v>
      </c>
      <c r="AS381" s="450">
        <f>IF(IFERROR(HLOOKUP($F381,$F40:$FS40,1,FALSE),0)=0,0,1)</f>
        <v>0</v>
      </c>
      <c r="AT381" s="450">
        <f>IF(IFERROR(HLOOKUP($F381,$F41:$FS41,1,FALSE),0)=0,0,1)</f>
        <v>0</v>
      </c>
      <c r="AU381" s="450">
        <f>IF(IFERROR(HLOOKUP($F381,$F42:$FS42,1,FALSE),0)=0,0,1)</f>
        <v>0</v>
      </c>
      <c r="AV381" s="450">
        <f>IF(IFERROR(HLOOKUP($F381,$F43:$FS43,1,FALSE),0)=0,0,1)</f>
        <v>0</v>
      </c>
      <c r="AW381" s="450">
        <f>IF(IFERROR(HLOOKUP($F381,$F44:$FS44,1,FALSE),0)=0,0,1)</f>
        <v>0</v>
      </c>
      <c r="AX381" s="450">
        <f>IF(IFERROR(HLOOKUP($F381,$F45:$FS45,1,FALSE),0)=0,0,1)</f>
        <v>0</v>
      </c>
      <c r="AY381" s="450">
        <f>IF(IFERROR(HLOOKUP($F381,$F46:$FS46,1,FALSE),0)=0,0,1)</f>
        <v>0</v>
      </c>
      <c r="AZ381" s="450">
        <f>IF(IFERROR(HLOOKUP($F381,$F47:$FS47,1,FALSE),0)=0,0,1)</f>
        <v>0</v>
      </c>
      <c r="BA381" s="450">
        <f>IF(IFERROR(HLOOKUP($F381,$F48:$FS48,1,FALSE),0)=0,0,1)</f>
        <v>0</v>
      </c>
      <c r="BB381" s="450">
        <f>IF(IFERROR(HLOOKUP($F381,$F49:$FS49,1,FALSE),0)=0,0,1)</f>
        <v>0</v>
      </c>
      <c r="BC381" s="450">
        <f>IF(IFERROR(HLOOKUP($F381,$F50:$FS50,1,FALSE),0)=0,0,1)</f>
        <v>0</v>
      </c>
      <c r="BD381" s="450">
        <f>IF(IFERROR(HLOOKUP($F381,$F51:$FS51,1,FALSE),0)=0,0,1)</f>
        <v>0</v>
      </c>
      <c r="BE381" s="450">
        <f>IF(IFERROR(HLOOKUP($F381,$F52:$FS52,1,FALSE),0)=0,0,1)</f>
        <v>0</v>
      </c>
      <c r="BF381" s="450">
        <f>IF(IFERROR(HLOOKUP($F381,$F53:$FS53,1,FALSE),0)=0,0,1)</f>
        <v>0</v>
      </c>
      <c r="BG381" s="450">
        <f>IF(IFERROR(HLOOKUP($F381,$F54:$FS54,1,FALSE),0)=0,0,1)</f>
        <v>0</v>
      </c>
      <c r="BH381" s="450">
        <f>IF(IFERROR(HLOOKUP($F381,$F55:$FS55,1,FALSE),0)=0,0,1)</f>
        <v>0</v>
      </c>
      <c r="BI381" s="450">
        <f>IF(IFERROR(HLOOKUP($F381,$F56:$FS56,1,FALSE),0)=0,0,1)</f>
        <v>0</v>
      </c>
      <c r="BJ381" s="450">
        <f>IF(IFERROR(HLOOKUP($F381,$F57:$FS57,1,FALSE),0)=0,0,1)</f>
        <v>0</v>
      </c>
      <c r="BK381" s="450">
        <f>IF(IFERROR(HLOOKUP($F381,$F58:$FS58,1,FALSE),0)=0,0,1)</f>
        <v>0</v>
      </c>
    </row>
    <row r="382" spans="1:63" ht="13">
      <c r="A382" s="609" t="s">
        <v>830</v>
      </c>
      <c r="B382" s="619" t="s">
        <v>783</v>
      </c>
      <c r="C382">
        <f t="shared" si="2"/>
        <v>1</v>
      </c>
      <c r="E382" s="609" t="s">
        <v>830</v>
      </c>
      <c r="F382" s="619" t="s">
        <v>783</v>
      </c>
      <c r="G382" s="450">
        <f>IF(IFERROR(HLOOKUP($F382,$F2:$FS2,1,FALSE),0)=0,0,1)</f>
        <v>0</v>
      </c>
      <c r="H382" s="450">
        <f>IF(IFERROR(HLOOKUP($F382,$F3:$FS3,1,FALSE),0)=0,0,1)</f>
        <v>1</v>
      </c>
      <c r="I382" s="450">
        <f>IF(IFERROR(HLOOKUP($F382,$F4:$FS4,1,FALSE),0)=0,0,1)</f>
        <v>0</v>
      </c>
      <c r="J382" s="450">
        <f>IF(IFERROR(HLOOKUP($F382,$F5:$FS5,1,FALSE),0)=0,0,1)</f>
        <v>0</v>
      </c>
      <c r="K382" s="450">
        <f>IF(IFERROR(HLOOKUP($F382,$F6:$FS6,1,FALSE),0)=0,0,1)</f>
        <v>0</v>
      </c>
      <c r="L382" s="450">
        <f>IF(IFERROR(HLOOKUP($F382,$F7:$FS7,1,FALSE),0)=0,0,1)</f>
        <v>0</v>
      </c>
      <c r="M382" s="450">
        <f>IF(IFERROR(HLOOKUP($F382,$F8:$FS8,1,FALSE),0)=0,0,1)</f>
        <v>0</v>
      </c>
      <c r="N382" s="450">
        <f>IF(IFERROR(HLOOKUP($F382,$F9:$FS9,1,FALSE),0)=0,0,1)</f>
        <v>0</v>
      </c>
      <c r="O382" s="450">
        <f>IF(IFERROR(HLOOKUP($F382,$F10:$FS10,1,FALSE),0)=0,0,1)</f>
        <v>0</v>
      </c>
      <c r="P382" s="450">
        <f>IF(IFERROR(HLOOKUP($F382,$F11:$FS11,1,FALSE),0)=0,0,1)</f>
        <v>0</v>
      </c>
      <c r="Q382" s="450">
        <f>IF(IFERROR(HLOOKUP($F382,$F12:$FS12,1,FALSE),0)=0,0,1)</f>
        <v>0</v>
      </c>
      <c r="R382" s="450">
        <f>IF(IFERROR(HLOOKUP($F382,$F13:$FS13,1,FALSE),0)=0,0,1)</f>
        <v>0</v>
      </c>
      <c r="S382" s="450">
        <f>IF(IFERROR(HLOOKUP($F382,$F14:$FS14,1,FALSE),0)=0,0,1)</f>
        <v>0</v>
      </c>
      <c r="T382" s="450">
        <f>IF(IFERROR(HLOOKUP($F382,$F15:$FS15,1,FALSE),0)=0,0,1)</f>
        <v>0</v>
      </c>
      <c r="U382" s="450">
        <f>IF(IFERROR(HLOOKUP($F382,$F16:$FS16,1,FALSE),0)=0,0,1)</f>
        <v>0</v>
      </c>
      <c r="V382" s="450">
        <f>IF(IFERROR(HLOOKUP($F382,$F17:$FS17,1,FALSE),0)=0,0,1)</f>
        <v>0</v>
      </c>
      <c r="W382" s="450">
        <f>IF(IFERROR(HLOOKUP($F382,$F18:$FS18,1,FALSE),0)=0,0,1)</f>
        <v>0</v>
      </c>
      <c r="X382" s="450">
        <f>IF(IFERROR(HLOOKUP($F382,$F19:$FS19,1,FALSE),0)=0,0,1)</f>
        <v>0</v>
      </c>
      <c r="Y382" s="450">
        <f>IF(IFERROR(HLOOKUP($F382,$F20:$FS20,1,FALSE),0)=0,0,1)</f>
        <v>0</v>
      </c>
      <c r="Z382" s="450">
        <f>IF(IFERROR(HLOOKUP($F382,$F21:$FS21,1,FALSE),0)=0,0,1)</f>
        <v>0</v>
      </c>
      <c r="AA382" s="450">
        <f>IF(IFERROR(HLOOKUP($F382,$F22:$FS22,1,FALSE),0)=0,0,1)</f>
        <v>0</v>
      </c>
      <c r="AB382" s="450">
        <f>IF(IFERROR(HLOOKUP($F382,$F23:$FS23,1,FALSE),0)=0,0,1)</f>
        <v>0</v>
      </c>
      <c r="AC382" s="450">
        <f>IF(IFERROR(HLOOKUP($F382,$F24:$FS24,1,FALSE),0)=0,0,1)</f>
        <v>0</v>
      </c>
      <c r="AD382" s="450">
        <f>IF(IFERROR(HLOOKUP($F382,$F25:$FS25,1,FALSE),0)=0,0,1)</f>
        <v>0</v>
      </c>
      <c r="AE382" s="450">
        <f>IF(IFERROR(HLOOKUP($F382,$F26:$FS26,1,FALSE),0)=0,0,1)</f>
        <v>0</v>
      </c>
      <c r="AF382" s="450">
        <f>IF(IFERROR(HLOOKUP($F382,$F27:$FS27,1,FALSE),0)=0,0,1)</f>
        <v>0</v>
      </c>
      <c r="AG382" s="450">
        <f>IF(IFERROR(HLOOKUP($F382,$F28:$FS28,1,FALSE),0)=0,0,1)</f>
        <v>0</v>
      </c>
      <c r="AH382" s="450">
        <f>IF(IFERROR(HLOOKUP($F382,$F29:$FS29,1,FALSE),0)=0,0,1)</f>
        <v>0</v>
      </c>
      <c r="AI382" s="450">
        <f>IF(IFERROR(HLOOKUP($F382,$F30:$FS30,1,FALSE),0)=0,0,1)</f>
        <v>0</v>
      </c>
      <c r="AJ382" s="450">
        <f>IF(IFERROR(HLOOKUP($F382,$F31:$FS31,1,FALSE),0)=0,0,1)</f>
        <v>0</v>
      </c>
      <c r="AK382" s="450">
        <f>IF(IFERROR(HLOOKUP($F382,$F32:$FS32,1,FALSE),0)=0,0,1)</f>
        <v>0</v>
      </c>
      <c r="AL382" s="450">
        <f>IF(IFERROR(HLOOKUP($F382,$F33:$FS33,1,FALSE),0)=0,0,1)</f>
        <v>0</v>
      </c>
      <c r="AM382" s="450">
        <f>IF(IFERROR(HLOOKUP($F382,$F34:$FS34,1,FALSE),0)=0,0,1)</f>
        <v>0</v>
      </c>
      <c r="AN382" s="450">
        <f>IF(IFERROR(HLOOKUP($F382,$F35:$FS35,1,FALSE),0)=0,0,1)</f>
        <v>0</v>
      </c>
      <c r="AO382" s="450">
        <f>IF(IFERROR(HLOOKUP($F382,$F36:$FS36,1,FALSE),0)=0,0,1)</f>
        <v>0</v>
      </c>
      <c r="AP382" s="450">
        <f>IF(IFERROR(HLOOKUP($F382,$F37:$FS37,1,FALSE),0)=0,0,1)</f>
        <v>0</v>
      </c>
      <c r="AQ382" s="450">
        <f>IF(IFERROR(HLOOKUP($F382,$F38:$FS38,1,FALSE),0)=0,0,1)</f>
        <v>0</v>
      </c>
      <c r="AR382" s="450">
        <f>IF(IFERROR(HLOOKUP($F382,$F39:$FS39,1,FALSE),0)=0,0,1)</f>
        <v>0</v>
      </c>
      <c r="AS382" s="450">
        <f>IF(IFERROR(HLOOKUP($F382,$F40:$FS40,1,FALSE),0)=0,0,1)</f>
        <v>0</v>
      </c>
      <c r="AT382" s="450">
        <f>IF(IFERROR(HLOOKUP($F382,$F41:$FS41,1,FALSE),0)=0,0,1)</f>
        <v>0</v>
      </c>
      <c r="AU382" s="450">
        <f>IF(IFERROR(HLOOKUP($F382,$F42:$FS42,1,FALSE),0)=0,0,1)</f>
        <v>0</v>
      </c>
      <c r="AV382" s="450">
        <f>IF(IFERROR(HLOOKUP($F382,$F43:$FS43,1,FALSE),0)=0,0,1)</f>
        <v>0</v>
      </c>
      <c r="AW382" s="450">
        <f>IF(IFERROR(HLOOKUP($F382,$F44:$FS44,1,FALSE),0)=0,0,1)</f>
        <v>0</v>
      </c>
      <c r="AX382" s="450">
        <f>IF(IFERROR(HLOOKUP($F382,$F45:$FS45,1,FALSE),0)=0,0,1)</f>
        <v>0</v>
      </c>
      <c r="AY382" s="450">
        <f>IF(IFERROR(HLOOKUP($F382,$F46:$FS46,1,FALSE),0)=0,0,1)</f>
        <v>0</v>
      </c>
      <c r="AZ382" s="450">
        <f>IF(IFERROR(HLOOKUP($F382,$F47:$FS47,1,FALSE),0)=0,0,1)</f>
        <v>0</v>
      </c>
      <c r="BA382" s="450">
        <f>IF(IFERROR(HLOOKUP($F382,$F48:$FS48,1,FALSE),0)=0,0,1)</f>
        <v>0</v>
      </c>
      <c r="BB382" s="450">
        <f>IF(IFERROR(HLOOKUP($F382,$F49:$FS49,1,FALSE),0)=0,0,1)</f>
        <v>0</v>
      </c>
      <c r="BC382" s="450">
        <f>IF(IFERROR(HLOOKUP($F382,$F50:$FS50,1,FALSE),0)=0,0,1)</f>
        <v>0</v>
      </c>
      <c r="BD382" s="450">
        <f>IF(IFERROR(HLOOKUP($F382,$F51:$FS51,1,FALSE),0)=0,0,1)</f>
        <v>0</v>
      </c>
      <c r="BE382" s="450">
        <f>IF(IFERROR(HLOOKUP($F382,$F52:$FS52,1,FALSE),0)=0,0,1)</f>
        <v>0</v>
      </c>
      <c r="BF382" s="450">
        <f>IF(IFERROR(HLOOKUP($F382,$F53:$FS53,1,FALSE),0)=0,0,1)</f>
        <v>0</v>
      </c>
      <c r="BG382" s="450">
        <f>IF(IFERROR(HLOOKUP($F382,$F54:$FS54,1,FALSE),0)=0,0,1)</f>
        <v>0</v>
      </c>
      <c r="BH382" s="450">
        <f>IF(IFERROR(HLOOKUP($F382,$F55:$FS55,1,FALSE),0)=0,0,1)</f>
        <v>0</v>
      </c>
      <c r="BI382" s="450">
        <f>IF(IFERROR(HLOOKUP($F382,$F56:$FS56,1,FALSE),0)=0,0,1)</f>
        <v>0</v>
      </c>
      <c r="BJ382" s="450">
        <f>IF(IFERROR(HLOOKUP($F382,$F57:$FS57,1,FALSE),0)=0,0,1)</f>
        <v>0</v>
      </c>
      <c r="BK382" s="450">
        <f>IF(IFERROR(HLOOKUP($F382,$F58:$FS58,1,FALSE),0)=0,0,1)</f>
        <v>0</v>
      </c>
    </row>
    <row r="383" spans="1:63" ht="13">
      <c r="A383" s="609" t="s">
        <v>830</v>
      </c>
      <c r="B383" s="619" t="s">
        <v>784</v>
      </c>
      <c r="C383">
        <f t="shared" si="2"/>
        <v>1</v>
      </c>
      <c r="E383" s="609" t="s">
        <v>830</v>
      </c>
      <c r="F383" s="619" t="s">
        <v>784</v>
      </c>
      <c r="G383" s="450">
        <f>IF(IFERROR(HLOOKUP($F383,$F2:$FS2,1,FALSE),0)=0,0,1)</f>
        <v>0</v>
      </c>
      <c r="H383" s="450">
        <f>IF(IFERROR(HLOOKUP($F383,$F3:$FS3,1,FALSE),0)=0,0,1)</f>
        <v>1</v>
      </c>
      <c r="I383" s="450">
        <f>IF(IFERROR(HLOOKUP($F383,$F4:$FS4,1,FALSE),0)=0,0,1)</f>
        <v>0</v>
      </c>
      <c r="J383" s="450">
        <f>IF(IFERROR(HLOOKUP($F383,$F5:$FS5,1,FALSE),0)=0,0,1)</f>
        <v>0</v>
      </c>
      <c r="K383" s="450">
        <f>IF(IFERROR(HLOOKUP($F383,$F6:$FS6,1,FALSE),0)=0,0,1)</f>
        <v>0</v>
      </c>
      <c r="L383" s="450">
        <f>IF(IFERROR(HLOOKUP($F383,$F7:$FS7,1,FALSE),0)=0,0,1)</f>
        <v>0</v>
      </c>
      <c r="M383" s="450">
        <f>IF(IFERROR(HLOOKUP($F383,$F8:$FS8,1,FALSE),0)=0,0,1)</f>
        <v>0</v>
      </c>
      <c r="N383" s="450">
        <f>IF(IFERROR(HLOOKUP($F383,$F9:$FS9,1,FALSE),0)=0,0,1)</f>
        <v>0</v>
      </c>
      <c r="O383" s="450">
        <f>IF(IFERROR(HLOOKUP($F383,$F10:$FS10,1,FALSE),0)=0,0,1)</f>
        <v>0</v>
      </c>
      <c r="P383" s="450">
        <f>IF(IFERROR(HLOOKUP($F383,$F11:$FS11,1,FALSE),0)=0,0,1)</f>
        <v>0</v>
      </c>
      <c r="Q383" s="450">
        <f>IF(IFERROR(HLOOKUP($F383,$F12:$FS12,1,FALSE),0)=0,0,1)</f>
        <v>0</v>
      </c>
      <c r="R383" s="450">
        <f>IF(IFERROR(HLOOKUP($F383,$F13:$FS13,1,FALSE),0)=0,0,1)</f>
        <v>0</v>
      </c>
      <c r="S383" s="450">
        <f>IF(IFERROR(HLOOKUP($F383,$F14:$FS14,1,FALSE),0)=0,0,1)</f>
        <v>0</v>
      </c>
      <c r="T383" s="450">
        <f>IF(IFERROR(HLOOKUP($F383,$F15:$FS15,1,FALSE),0)=0,0,1)</f>
        <v>0</v>
      </c>
      <c r="U383" s="450">
        <f>IF(IFERROR(HLOOKUP($F383,$F16:$FS16,1,FALSE),0)=0,0,1)</f>
        <v>0</v>
      </c>
      <c r="V383" s="450">
        <f>IF(IFERROR(HLOOKUP($F383,$F17:$FS17,1,FALSE),0)=0,0,1)</f>
        <v>0</v>
      </c>
      <c r="W383" s="450">
        <f>IF(IFERROR(HLOOKUP($F383,$F18:$FS18,1,FALSE),0)=0,0,1)</f>
        <v>0</v>
      </c>
      <c r="X383" s="450">
        <f>IF(IFERROR(HLOOKUP($F383,$F19:$FS19,1,FALSE),0)=0,0,1)</f>
        <v>0</v>
      </c>
      <c r="Y383" s="450">
        <f>IF(IFERROR(HLOOKUP($F383,$F20:$FS20,1,FALSE),0)=0,0,1)</f>
        <v>0</v>
      </c>
      <c r="Z383" s="450">
        <f>IF(IFERROR(HLOOKUP($F383,$F21:$FS21,1,FALSE),0)=0,0,1)</f>
        <v>0</v>
      </c>
      <c r="AA383" s="450">
        <f>IF(IFERROR(HLOOKUP($F383,$F22:$FS22,1,FALSE),0)=0,0,1)</f>
        <v>0</v>
      </c>
      <c r="AB383" s="450">
        <f>IF(IFERROR(HLOOKUP($F383,$F23:$FS23,1,FALSE),0)=0,0,1)</f>
        <v>0</v>
      </c>
      <c r="AC383" s="450">
        <f>IF(IFERROR(HLOOKUP($F383,$F24:$FS24,1,FALSE),0)=0,0,1)</f>
        <v>0</v>
      </c>
      <c r="AD383" s="450">
        <f>IF(IFERROR(HLOOKUP($F383,$F25:$FS25,1,FALSE),0)=0,0,1)</f>
        <v>0</v>
      </c>
      <c r="AE383" s="450">
        <f>IF(IFERROR(HLOOKUP($F383,$F26:$FS26,1,FALSE),0)=0,0,1)</f>
        <v>0</v>
      </c>
      <c r="AF383" s="450">
        <f>IF(IFERROR(HLOOKUP($F383,$F27:$FS27,1,FALSE),0)=0,0,1)</f>
        <v>0</v>
      </c>
      <c r="AG383" s="450">
        <f>IF(IFERROR(HLOOKUP($F383,$F28:$FS28,1,FALSE),0)=0,0,1)</f>
        <v>0</v>
      </c>
      <c r="AH383" s="450">
        <f>IF(IFERROR(HLOOKUP($F383,$F29:$FS29,1,FALSE),0)=0,0,1)</f>
        <v>0</v>
      </c>
      <c r="AI383" s="450">
        <f>IF(IFERROR(HLOOKUP($F383,$F30:$FS30,1,FALSE),0)=0,0,1)</f>
        <v>0</v>
      </c>
      <c r="AJ383" s="450">
        <f>IF(IFERROR(HLOOKUP($F383,$F31:$FS31,1,FALSE),0)=0,0,1)</f>
        <v>0</v>
      </c>
      <c r="AK383" s="450">
        <f>IF(IFERROR(HLOOKUP($F383,$F32:$FS32,1,FALSE),0)=0,0,1)</f>
        <v>0</v>
      </c>
      <c r="AL383" s="450">
        <f>IF(IFERROR(HLOOKUP($F383,$F33:$FS33,1,FALSE),0)=0,0,1)</f>
        <v>0</v>
      </c>
      <c r="AM383" s="450">
        <f>IF(IFERROR(HLOOKUP($F383,$F34:$FS34,1,FALSE),0)=0,0,1)</f>
        <v>0</v>
      </c>
      <c r="AN383" s="450">
        <f>IF(IFERROR(HLOOKUP($F383,$F35:$FS35,1,FALSE),0)=0,0,1)</f>
        <v>0</v>
      </c>
      <c r="AO383" s="450">
        <f>IF(IFERROR(HLOOKUP($F383,$F36:$FS36,1,FALSE),0)=0,0,1)</f>
        <v>0</v>
      </c>
      <c r="AP383" s="450">
        <f>IF(IFERROR(HLOOKUP($F383,$F37:$FS37,1,FALSE),0)=0,0,1)</f>
        <v>0</v>
      </c>
      <c r="AQ383" s="450">
        <f>IF(IFERROR(HLOOKUP($F383,$F38:$FS38,1,FALSE),0)=0,0,1)</f>
        <v>0</v>
      </c>
      <c r="AR383" s="450">
        <f>IF(IFERROR(HLOOKUP($F383,$F39:$FS39,1,FALSE),0)=0,0,1)</f>
        <v>0</v>
      </c>
      <c r="AS383" s="450">
        <f>IF(IFERROR(HLOOKUP($F383,$F40:$FS40,1,FALSE),0)=0,0,1)</f>
        <v>0</v>
      </c>
      <c r="AT383" s="450">
        <f>IF(IFERROR(HLOOKUP($F383,$F41:$FS41,1,FALSE),0)=0,0,1)</f>
        <v>0</v>
      </c>
      <c r="AU383" s="450">
        <f>IF(IFERROR(HLOOKUP($F383,$F42:$FS42,1,FALSE),0)=0,0,1)</f>
        <v>0</v>
      </c>
      <c r="AV383" s="450">
        <f>IF(IFERROR(HLOOKUP($F383,$F43:$FS43,1,FALSE),0)=0,0,1)</f>
        <v>0</v>
      </c>
      <c r="AW383" s="450">
        <f>IF(IFERROR(HLOOKUP($F383,$F44:$FS44,1,FALSE),0)=0,0,1)</f>
        <v>0</v>
      </c>
      <c r="AX383" s="450">
        <f>IF(IFERROR(HLOOKUP($F383,$F45:$FS45,1,FALSE),0)=0,0,1)</f>
        <v>0</v>
      </c>
      <c r="AY383" s="450">
        <f>IF(IFERROR(HLOOKUP($F383,$F46:$FS46,1,FALSE),0)=0,0,1)</f>
        <v>0</v>
      </c>
      <c r="AZ383" s="450">
        <f>IF(IFERROR(HLOOKUP($F383,$F47:$FS47,1,FALSE),0)=0,0,1)</f>
        <v>0</v>
      </c>
      <c r="BA383" s="450">
        <f>IF(IFERROR(HLOOKUP($F383,$F48:$FS48,1,FALSE),0)=0,0,1)</f>
        <v>0</v>
      </c>
      <c r="BB383" s="450">
        <f>IF(IFERROR(HLOOKUP($F383,$F49:$FS49,1,FALSE),0)=0,0,1)</f>
        <v>0</v>
      </c>
      <c r="BC383" s="450">
        <f>IF(IFERROR(HLOOKUP($F383,$F50:$FS50,1,FALSE),0)=0,0,1)</f>
        <v>0</v>
      </c>
      <c r="BD383" s="450">
        <f>IF(IFERROR(HLOOKUP($F383,$F51:$FS51,1,FALSE),0)=0,0,1)</f>
        <v>0</v>
      </c>
      <c r="BE383" s="450">
        <f>IF(IFERROR(HLOOKUP($F383,$F52:$FS52,1,FALSE),0)=0,0,1)</f>
        <v>0</v>
      </c>
      <c r="BF383" s="450">
        <f>IF(IFERROR(HLOOKUP($F383,$F53:$FS53,1,FALSE),0)=0,0,1)</f>
        <v>0</v>
      </c>
      <c r="BG383" s="450">
        <f>IF(IFERROR(HLOOKUP($F383,$F54:$FS54,1,FALSE),0)=0,0,1)</f>
        <v>0</v>
      </c>
      <c r="BH383" s="450">
        <f>IF(IFERROR(HLOOKUP($F383,$F55:$FS55,1,FALSE),0)=0,0,1)</f>
        <v>0</v>
      </c>
      <c r="BI383" s="450">
        <f>IF(IFERROR(HLOOKUP($F383,$F56:$FS56,1,FALSE),0)=0,0,1)</f>
        <v>0</v>
      </c>
      <c r="BJ383" s="450">
        <f>IF(IFERROR(HLOOKUP($F383,$F57:$FS57,1,FALSE),0)=0,0,1)</f>
        <v>0</v>
      </c>
      <c r="BK383" s="450">
        <f>IF(IFERROR(HLOOKUP($F383,$F58:$FS58,1,FALSE),0)=0,0,1)</f>
        <v>0</v>
      </c>
    </row>
    <row r="384" spans="1:63" ht="13">
      <c r="A384" s="609" t="s">
        <v>830</v>
      </c>
      <c r="B384" s="619" t="s">
        <v>777</v>
      </c>
      <c r="C384">
        <f t="shared" si="2"/>
        <v>1</v>
      </c>
      <c r="E384" s="609" t="s">
        <v>830</v>
      </c>
      <c r="F384" s="619" t="s">
        <v>777</v>
      </c>
      <c r="G384" s="450">
        <f>IF(IFERROR(HLOOKUP($F384,$F2:$FS2,1,FALSE),0)=0,0,1)</f>
        <v>0</v>
      </c>
      <c r="H384" s="450">
        <f>IF(IFERROR(HLOOKUP($F384,$F3:$FS3,1,FALSE),0)=0,0,1)</f>
        <v>1</v>
      </c>
      <c r="I384" s="450">
        <f>IF(IFERROR(HLOOKUP($F384,$F4:$FS4,1,FALSE),0)=0,0,1)</f>
        <v>0</v>
      </c>
      <c r="J384" s="450">
        <f>IF(IFERROR(HLOOKUP($F384,$F5:$FS5,1,FALSE),0)=0,0,1)</f>
        <v>0</v>
      </c>
      <c r="K384" s="450">
        <f>IF(IFERROR(HLOOKUP($F384,$F6:$FS6,1,FALSE),0)=0,0,1)</f>
        <v>0</v>
      </c>
      <c r="L384" s="450">
        <f>IF(IFERROR(HLOOKUP($F384,$F7:$FS7,1,FALSE),0)=0,0,1)</f>
        <v>0</v>
      </c>
      <c r="M384" s="450">
        <f>IF(IFERROR(HLOOKUP($F384,$F8:$FS8,1,FALSE),0)=0,0,1)</f>
        <v>0</v>
      </c>
      <c r="N384" s="450">
        <f>IF(IFERROR(HLOOKUP($F384,$F9:$FS9,1,FALSE),0)=0,0,1)</f>
        <v>0</v>
      </c>
      <c r="O384" s="450">
        <f>IF(IFERROR(HLOOKUP($F384,$F10:$FS10,1,FALSE),0)=0,0,1)</f>
        <v>0</v>
      </c>
      <c r="P384" s="450">
        <f>IF(IFERROR(HLOOKUP($F384,$F11:$FS11,1,FALSE),0)=0,0,1)</f>
        <v>0</v>
      </c>
      <c r="Q384" s="450">
        <f>IF(IFERROR(HLOOKUP($F384,$F12:$FS12,1,FALSE),0)=0,0,1)</f>
        <v>0</v>
      </c>
      <c r="R384" s="450">
        <f>IF(IFERROR(HLOOKUP($F384,$F13:$FS13,1,FALSE),0)=0,0,1)</f>
        <v>0</v>
      </c>
      <c r="S384" s="450">
        <f>IF(IFERROR(HLOOKUP($F384,$F14:$FS14,1,FALSE),0)=0,0,1)</f>
        <v>0</v>
      </c>
      <c r="T384" s="450">
        <f>IF(IFERROR(HLOOKUP($F384,$F15:$FS15,1,FALSE),0)=0,0,1)</f>
        <v>0</v>
      </c>
      <c r="U384" s="450">
        <f>IF(IFERROR(HLOOKUP($F384,$F16:$FS16,1,FALSE),0)=0,0,1)</f>
        <v>0</v>
      </c>
      <c r="V384" s="450">
        <f>IF(IFERROR(HLOOKUP($F384,$F17:$FS17,1,FALSE),0)=0,0,1)</f>
        <v>0</v>
      </c>
      <c r="W384" s="450">
        <f>IF(IFERROR(HLOOKUP($F384,$F18:$FS18,1,FALSE),0)=0,0,1)</f>
        <v>0</v>
      </c>
      <c r="X384" s="450">
        <f>IF(IFERROR(HLOOKUP($F384,$F19:$FS19,1,FALSE),0)=0,0,1)</f>
        <v>0</v>
      </c>
      <c r="Y384" s="450">
        <f>IF(IFERROR(HLOOKUP($F384,$F20:$FS20,1,FALSE),0)=0,0,1)</f>
        <v>0</v>
      </c>
      <c r="Z384" s="450">
        <f>IF(IFERROR(HLOOKUP($F384,$F21:$FS21,1,FALSE),0)=0,0,1)</f>
        <v>0</v>
      </c>
      <c r="AA384" s="450">
        <f>IF(IFERROR(HLOOKUP($F384,$F22:$FS22,1,FALSE),0)=0,0,1)</f>
        <v>0</v>
      </c>
      <c r="AB384" s="450">
        <f>IF(IFERROR(HLOOKUP($F384,$F23:$FS23,1,FALSE),0)=0,0,1)</f>
        <v>0</v>
      </c>
      <c r="AC384" s="450">
        <f>IF(IFERROR(HLOOKUP($F384,$F24:$FS24,1,FALSE),0)=0,0,1)</f>
        <v>0</v>
      </c>
      <c r="AD384" s="450">
        <f>IF(IFERROR(HLOOKUP($F384,$F25:$FS25,1,FALSE),0)=0,0,1)</f>
        <v>0</v>
      </c>
      <c r="AE384" s="450">
        <f>IF(IFERROR(HLOOKUP($F384,$F26:$FS26,1,FALSE),0)=0,0,1)</f>
        <v>0</v>
      </c>
      <c r="AF384" s="450">
        <f>IF(IFERROR(HLOOKUP($F384,$F27:$FS27,1,FALSE),0)=0,0,1)</f>
        <v>0</v>
      </c>
      <c r="AG384" s="450">
        <f>IF(IFERROR(HLOOKUP($F384,$F28:$FS28,1,FALSE),0)=0,0,1)</f>
        <v>0</v>
      </c>
      <c r="AH384" s="450">
        <f>IF(IFERROR(HLOOKUP($F384,$F29:$FS29,1,FALSE),0)=0,0,1)</f>
        <v>0</v>
      </c>
      <c r="AI384" s="450">
        <f>IF(IFERROR(HLOOKUP($F384,$F30:$FS30,1,FALSE),0)=0,0,1)</f>
        <v>0</v>
      </c>
      <c r="AJ384" s="450">
        <f>IF(IFERROR(HLOOKUP($F384,$F31:$FS31,1,FALSE),0)=0,0,1)</f>
        <v>0</v>
      </c>
      <c r="AK384" s="450">
        <f>IF(IFERROR(HLOOKUP($F384,$F32:$FS32,1,FALSE),0)=0,0,1)</f>
        <v>0</v>
      </c>
      <c r="AL384" s="450">
        <f>IF(IFERROR(HLOOKUP($F384,$F33:$FS33,1,FALSE),0)=0,0,1)</f>
        <v>0</v>
      </c>
      <c r="AM384" s="450">
        <f>IF(IFERROR(HLOOKUP($F384,$F34:$FS34,1,FALSE),0)=0,0,1)</f>
        <v>0</v>
      </c>
      <c r="AN384" s="450">
        <f>IF(IFERROR(HLOOKUP($F384,$F35:$FS35,1,FALSE),0)=0,0,1)</f>
        <v>0</v>
      </c>
      <c r="AO384" s="450">
        <f>IF(IFERROR(HLOOKUP($F384,$F36:$FS36,1,FALSE),0)=0,0,1)</f>
        <v>0</v>
      </c>
      <c r="AP384" s="450">
        <f>IF(IFERROR(HLOOKUP($F384,$F37:$FS37,1,FALSE),0)=0,0,1)</f>
        <v>0</v>
      </c>
      <c r="AQ384" s="450">
        <f>IF(IFERROR(HLOOKUP($F384,$F38:$FS38,1,FALSE),0)=0,0,1)</f>
        <v>0</v>
      </c>
      <c r="AR384" s="450">
        <f>IF(IFERROR(HLOOKUP($F384,$F39:$FS39,1,FALSE),0)=0,0,1)</f>
        <v>0</v>
      </c>
      <c r="AS384" s="450">
        <f>IF(IFERROR(HLOOKUP($F384,$F40:$FS40,1,FALSE),0)=0,0,1)</f>
        <v>0</v>
      </c>
      <c r="AT384" s="450">
        <f>IF(IFERROR(HLOOKUP($F384,$F41:$FS41,1,FALSE),0)=0,0,1)</f>
        <v>0</v>
      </c>
      <c r="AU384" s="450">
        <f>IF(IFERROR(HLOOKUP($F384,$F42:$FS42,1,FALSE),0)=0,0,1)</f>
        <v>0</v>
      </c>
      <c r="AV384" s="450">
        <f>IF(IFERROR(HLOOKUP($F384,$F43:$FS43,1,FALSE),0)=0,0,1)</f>
        <v>0</v>
      </c>
      <c r="AW384" s="450">
        <f>IF(IFERROR(HLOOKUP($F384,$F44:$FS44,1,FALSE),0)=0,0,1)</f>
        <v>0</v>
      </c>
      <c r="AX384" s="450">
        <f>IF(IFERROR(HLOOKUP($F384,$F45:$FS45,1,FALSE),0)=0,0,1)</f>
        <v>0</v>
      </c>
      <c r="AY384" s="450">
        <f>IF(IFERROR(HLOOKUP($F384,$F46:$FS46,1,FALSE),0)=0,0,1)</f>
        <v>0</v>
      </c>
      <c r="AZ384" s="450">
        <f>IF(IFERROR(HLOOKUP($F384,$F47:$FS47,1,FALSE),0)=0,0,1)</f>
        <v>0</v>
      </c>
      <c r="BA384" s="450">
        <f>IF(IFERROR(HLOOKUP($F384,$F48:$FS48,1,FALSE),0)=0,0,1)</f>
        <v>0</v>
      </c>
      <c r="BB384" s="450">
        <f>IF(IFERROR(HLOOKUP($F384,$F49:$FS49,1,FALSE),0)=0,0,1)</f>
        <v>0</v>
      </c>
      <c r="BC384" s="450">
        <f>IF(IFERROR(HLOOKUP($F384,$F50:$FS50,1,FALSE),0)=0,0,1)</f>
        <v>0</v>
      </c>
      <c r="BD384" s="450">
        <f>IF(IFERROR(HLOOKUP($F384,$F51:$FS51,1,FALSE),0)=0,0,1)</f>
        <v>0</v>
      </c>
      <c r="BE384" s="450">
        <f>IF(IFERROR(HLOOKUP($F384,$F52:$FS52,1,FALSE),0)=0,0,1)</f>
        <v>0</v>
      </c>
      <c r="BF384" s="450">
        <f>IF(IFERROR(HLOOKUP($F384,$F53:$FS53,1,FALSE),0)=0,0,1)</f>
        <v>0</v>
      </c>
      <c r="BG384" s="450">
        <f>IF(IFERROR(HLOOKUP($F384,$F54:$FS54,1,FALSE),0)=0,0,1)</f>
        <v>0</v>
      </c>
      <c r="BH384" s="450">
        <f>IF(IFERROR(HLOOKUP($F384,$F55:$FS55,1,FALSE),0)=0,0,1)</f>
        <v>0</v>
      </c>
      <c r="BI384" s="450">
        <f>IF(IFERROR(HLOOKUP($F384,$F56:$FS56,1,FALSE),0)=0,0,1)</f>
        <v>0</v>
      </c>
      <c r="BJ384" s="450">
        <f>IF(IFERROR(HLOOKUP($F384,$F57:$FS57,1,FALSE),0)=0,0,1)</f>
        <v>0</v>
      </c>
      <c r="BK384" s="450">
        <f>IF(IFERROR(HLOOKUP($F384,$F58:$FS58,1,FALSE),0)=0,0,1)</f>
        <v>0</v>
      </c>
    </row>
    <row r="385" spans="1:63" ht="13">
      <c r="A385" s="609" t="s">
        <v>830</v>
      </c>
      <c r="B385" s="619" t="s">
        <v>785</v>
      </c>
      <c r="C385">
        <f t="shared" si="2"/>
        <v>1</v>
      </c>
      <c r="E385" s="609" t="s">
        <v>830</v>
      </c>
      <c r="F385" s="619" t="s">
        <v>785</v>
      </c>
      <c r="G385" s="450">
        <f>IF(IFERROR(HLOOKUP($F385,$F2:$FS2,1,FALSE),0)=0,0,1)</f>
        <v>0</v>
      </c>
      <c r="H385" s="450">
        <f>IF(IFERROR(HLOOKUP($F385,$F3:$FS3,1,FALSE),0)=0,0,1)</f>
        <v>1</v>
      </c>
      <c r="I385" s="450">
        <f>IF(IFERROR(HLOOKUP($F385,$F4:$FS4,1,FALSE),0)=0,0,1)</f>
        <v>0</v>
      </c>
      <c r="J385" s="450">
        <f>IF(IFERROR(HLOOKUP($F385,$F5:$FS5,1,FALSE),0)=0,0,1)</f>
        <v>0</v>
      </c>
      <c r="K385" s="450">
        <f>IF(IFERROR(HLOOKUP($F385,$F6:$FS6,1,FALSE),0)=0,0,1)</f>
        <v>0</v>
      </c>
      <c r="L385" s="450">
        <f>IF(IFERROR(HLOOKUP($F385,$F7:$FS7,1,FALSE),0)=0,0,1)</f>
        <v>0</v>
      </c>
      <c r="M385" s="450">
        <f>IF(IFERROR(HLOOKUP($F385,$F8:$FS8,1,FALSE),0)=0,0,1)</f>
        <v>0</v>
      </c>
      <c r="N385" s="450">
        <f>IF(IFERROR(HLOOKUP($F385,$F9:$FS9,1,FALSE),0)=0,0,1)</f>
        <v>0</v>
      </c>
      <c r="O385" s="450">
        <f>IF(IFERROR(HLOOKUP($F385,$F10:$FS10,1,FALSE),0)=0,0,1)</f>
        <v>0</v>
      </c>
      <c r="P385" s="450">
        <f>IF(IFERROR(HLOOKUP($F385,$F11:$FS11,1,FALSE),0)=0,0,1)</f>
        <v>0</v>
      </c>
      <c r="Q385" s="450">
        <f>IF(IFERROR(HLOOKUP($F385,$F12:$FS12,1,FALSE),0)=0,0,1)</f>
        <v>0</v>
      </c>
      <c r="R385" s="450">
        <f>IF(IFERROR(HLOOKUP($F385,$F13:$FS13,1,FALSE),0)=0,0,1)</f>
        <v>0</v>
      </c>
      <c r="S385" s="450">
        <f>IF(IFERROR(HLOOKUP($F385,$F14:$FS14,1,FALSE),0)=0,0,1)</f>
        <v>0</v>
      </c>
      <c r="T385" s="450">
        <f>IF(IFERROR(HLOOKUP($F385,$F15:$FS15,1,FALSE),0)=0,0,1)</f>
        <v>0</v>
      </c>
      <c r="U385" s="450">
        <f>IF(IFERROR(HLOOKUP($F385,$F16:$FS16,1,FALSE),0)=0,0,1)</f>
        <v>0</v>
      </c>
      <c r="V385" s="450">
        <f>IF(IFERROR(HLOOKUP($F385,$F17:$FS17,1,FALSE),0)=0,0,1)</f>
        <v>0</v>
      </c>
      <c r="W385" s="450">
        <f>IF(IFERROR(HLOOKUP($F385,$F18:$FS18,1,FALSE),0)=0,0,1)</f>
        <v>0</v>
      </c>
      <c r="X385" s="450">
        <f>IF(IFERROR(HLOOKUP($F385,$F19:$FS19,1,FALSE),0)=0,0,1)</f>
        <v>0</v>
      </c>
      <c r="Y385" s="450">
        <f>IF(IFERROR(HLOOKUP($F385,$F20:$FS20,1,FALSE),0)=0,0,1)</f>
        <v>0</v>
      </c>
      <c r="Z385" s="450">
        <f>IF(IFERROR(HLOOKUP($F385,$F21:$FS21,1,FALSE),0)=0,0,1)</f>
        <v>0</v>
      </c>
      <c r="AA385" s="450">
        <f>IF(IFERROR(HLOOKUP($F385,$F22:$FS22,1,FALSE),0)=0,0,1)</f>
        <v>0</v>
      </c>
      <c r="AB385" s="450">
        <f>IF(IFERROR(HLOOKUP($F385,$F23:$FS23,1,FALSE),0)=0,0,1)</f>
        <v>0</v>
      </c>
      <c r="AC385" s="450">
        <f>IF(IFERROR(HLOOKUP($F385,$F24:$FS24,1,FALSE),0)=0,0,1)</f>
        <v>0</v>
      </c>
      <c r="AD385" s="450">
        <f>IF(IFERROR(HLOOKUP($F385,$F25:$FS25,1,FALSE),0)=0,0,1)</f>
        <v>0</v>
      </c>
      <c r="AE385" s="450">
        <f>IF(IFERROR(HLOOKUP($F385,$F26:$FS26,1,FALSE),0)=0,0,1)</f>
        <v>0</v>
      </c>
      <c r="AF385" s="450">
        <f>IF(IFERROR(HLOOKUP($F385,$F27:$FS27,1,FALSE),0)=0,0,1)</f>
        <v>0</v>
      </c>
      <c r="AG385" s="450">
        <f>IF(IFERROR(HLOOKUP($F385,$F28:$FS28,1,FALSE),0)=0,0,1)</f>
        <v>0</v>
      </c>
      <c r="AH385" s="450">
        <f>IF(IFERROR(HLOOKUP($F385,$F29:$FS29,1,FALSE),0)=0,0,1)</f>
        <v>0</v>
      </c>
      <c r="AI385" s="450">
        <f>IF(IFERROR(HLOOKUP($F385,$F30:$FS30,1,FALSE),0)=0,0,1)</f>
        <v>0</v>
      </c>
      <c r="AJ385" s="450">
        <f>IF(IFERROR(HLOOKUP($F385,$F31:$FS31,1,FALSE),0)=0,0,1)</f>
        <v>0</v>
      </c>
      <c r="AK385" s="450">
        <f>IF(IFERROR(HLOOKUP($F385,$F32:$FS32,1,FALSE),0)=0,0,1)</f>
        <v>0</v>
      </c>
      <c r="AL385" s="450">
        <f>IF(IFERROR(HLOOKUP($F385,$F33:$FS33,1,FALSE),0)=0,0,1)</f>
        <v>0</v>
      </c>
      <c r="AM385" s="450">
        <f>IF(IFERROR(HLOOKUP($F385,$F34:$FS34,1,FALSE),0)=0,0,1)</f>
        <v>0</v>
      </c>
      <c r="AN385" s="450">
        <f>IF(IFERROR(HLOOKUP($F385,$F35:$FS35,1,FALSE),0)=0,0,1)</f>
        <v>0</v>
      </c>
      <c r="AO385" s="450">
        <f>IF(IFERROR(HLOOKUP($F385,$F36:$FS36,1,FALSE),0)=0,0,1)</f>
        <v>0</v>
      </c>
      <c r="AP385" s="450">
        <f>IF(IFERROR(HLOOKUP($F385,$F37:$FS37,1,FALSE),0)=0,0,1)</f>
        <v>0</v>
      </c>
      <c r="AQ385" s="450">
        <f>IF(IFERROR(HLOOKUP($F385,$F38:$FS38,1,FALSE),0)=0,0,1)</f>
        <v>0</v>
      </c>
      <c r="AR385" s="450">
        <f>IF(IFERROR(HLOOKUP($F385,$F39:$FS39,1,FALSE),0)=0,0,1)</f>
        <v>0</v>
      </c>
      <c r="AS385" s="450">
        <f>IF(IFERROR(HLOOKUP($F385,$F40:$FS40,1,FALSE),0)=0,0,1)</f>
        <v>0</v>
      </c>
      <c r="AT385" s="450">
        <f>IF(IFERROR(HLOOKUP($F385,$F41:$FS41,1,FALSE),0)=0,0,1)</f>
        <v>0</v>
      </c>
      <c r="AU385" s="450">
        <f>IF(IFERROR(HLOOKUP($F385,$F42:$FS42,1,FALSE),0)=0,0,1)</f>
        <v>0</v>
      </c>
      <c r="AV385" s="450">
        <f>IF(IFERROR(HLOOKUP($F385,$F43:$FS43,1,FALSE),0)=0,0,1)</f>
        <v>0</v>
      </c>
      <c r="AW385" s="450">
        <f>IF(IFERROR(HLOOKUP($F385,$F44:$FS44,1,FALSE),0)=0,0,1)</f>
        <v>0</v>
      </c>
      <c r="AX385" s="450">
        <f>IF(IFERROR(HLOOKUP($F385,$F45:$FS45,1,FALSE),0)=0,0,1)</f>
        <v>0</v>
      </c>
      <c r="AY385" s="450">
        <f>IF(IFERROR(HLOOKUP($F385,$F46:$FS46,1,FALSE),0)=0,0,1)</f>
        <v>0</v>
      </c>
      <c r="AZ385" s="450">
        <f>IF(IFERROR(HLOOKUP($F385,$F47:$FS47,1,FALSE),0)=0,0,1)</f>
        <v>0</v>
      </c>
      <c r="BA385" s="450">
        <f>IF(IFERROR(HLOOKUP($F385,$F48:$FS48,1,FALSE),0)=0,0,1)</f>
        <v>0</v>
      </c>
      <c r="BB385" s="450">
        <f>IF(IFERROR(HLOOKUP($F385,$F49:$FS49,1,FALSE),0)=0,0,1)</f>
        <v>0</v>
      </c>
      <c r="BC385" s="450">
        <f>IF(IFERROR(HLOOKUP($F385,$F50:$FS50,1,FALSE),0)=0,0,1)</f>
        <v>0</v>
      </c>
      <c r="BD385" s="450">
        <f>IF(IFERROR(HLOOKUP($F385,$F51:$FS51,1,FALSE),0)=0,0,1)</f>
        <v>0</v>
      </c>
      <c r="BE385" s="450">
        <f>IF(IFERROR(HLOOKUP($F385,$F52:$FS52,1,FALSE),0)=0,0,1)</f>
        <v>0</v>
      </c>
      <c r="BF385" s="450">
        <f>IF(IFERROR(HLOOKUP($F385,$F53:$FS53,1,FALSE),0)=0,0,1)</f>
        <v>0</v>
      </c>
      <c r="BG385" s="450">
        <f>IF(IFERROR(HLOOKUP($F385,$F54:$FS54,1,FALSE),0)=0,0,1)</f>
        <v>0</v>
      </c>
      <c r="BH385" s="450">
        <f>IF(IFERROR(HLOOKUP($F385,$F55:$FS55,1,FALSE),0)=0,0,1)</f>
        <v>0</v>
      </c>
      <c r="BI385" s="450">
        <f>IF(IFERROR(HLOOKUP($F385,$F56:$FS56,1,FALSE),0)=0,0,1)</f>
        <v>0</v>
      </c>
      <c r="BJ385" s="450">
        <f>IF(IFERROR(HLOOKUP($F385,$F57:$FS57,1,FALSE),0)=0,0,1)</f>
        <v>0</v>
      </c>
      <c r="BK385" s="450">
        <f>IF(IFERROR(HLOOKUP($F385,$F58:$FS58,1,FALSE),0)=0,0,1)</f>
        <v>0</v>
      </c>
    </row>
    <row r="386" spans="1:63" ht="13">
      <c r="A386" s="609" t="s">
        <v>830</v>
      </c>
      <c r="B386" s="619" t="s">
        <v>786</v>
      </c>
      <c r="C386">
        <f t="shared" si="2"/>
        <v>1</v>
      </c>
      <c r="E386" s="609" t="s">
        <v>830</v>
      </c>
      <c r="F386" s="619" t="s">
        <v>786</v>
      </c>
      <c r="G386" s="450">
        <f>IF(IFERROR(HLOOKUP($F386,$F2:$FS2,1,FALSE),0)=0,0,1)</f>
        <v>0</v>
      </c>
      <c r="H386" s="450">
        <f>IF(IFERROR(HLOOKUP($F386,$F3:$FS3,1,FALSE),0)=0,0,1)</f>
        <v>1</v>
      </c>
      <c r="I386" s="450">
        <f>IF(IFERROR(HLOOKUP($F386,$F4:$FS4,1,FALSE),0)=0,0,1)</f>
        <v>0</v>
      </c>
      <c r="J386" s="450">
        <f>IF(IFERROR(HLOOKUP($F386,$F5:$FS5,1,FALSE),0)=0,0,1)</f>
        <v>0</v>
      </c>
      <c r="K386" s="450">
        <f>IF(IFERROR(HLOOKUP($F386,$F6:$FS6,1,FALSE),0)=0,0,1)</f>
        <v>0</v>
      </c>
      <c r="L386" s="450">
        <f>IF(IFERROR(HLOOKUP($F386,$F7:$FS7,1,FALSE),0)=0,0,1)</f>
        <v>0</v>
      </c>
      <c r="M386" s="450">
        <f>IF(IFERROR(HLOOKUP($F386,$F8:$FS8,1,FALSE),0)=0,0,1)</f>
        <v>0</v>
      </c>
      <c r="N386" s="450">
        <f>IF(IFERROR(HLOOKUP($F386,$F9:$FS9,1,FALSE),0)=0,0,1)</f>
        <v>0</v>
      </c>
      <c r="O386" s="450">
        <f>IF(IFERROR(HLOOKUP($F386,$F10:$FS10,1,FALSE),0)=0,0,1)</f>
        <v>0</v>
      </c>
      <c r="P386" s="450">
        <f>IF(IFERROR(HLOOKUP($F386,$F11:$FS11,1,FALSE),0)=0,0,1)</f>
        <v>0</v>
      </c>
      <c r="Q386" s="450">
        <f>IF(IFERROR(HLOOKUP($F386,$F12:$FS12,1,FALSE),0)=0,0,1)</f>
        <v>0</v>
      </c>
      <c r="R386" s="450">
        <f>IF(IFERROR(HLOOKUP($F386,$F13:$FS13,1,FALSE),0)=0,0,1)</f>
        <v>0</v>
      </c>
      <c r="S386" s="450">
        <f>IF(IFERROR(HLOOKUP($F386,$F14:$FS14,1,FALSE),0)=0,0,1)</f>
        <v>0</v>
      </c>
      <c r="T386" s="450">
        <f>IF(IFERROR(HLOOKUP($F386,$F15:$FS15,1,FALSE),0)=0,0,1)</f>
        <v>0</v>
      </c>
      <c r="U386" s="450">
        <f>IF(IFERROR(HLOOKUP($F386,$F16:$FS16,1,FALSE),0)=0,0,1)</f>
        <v>0</v>
      </c>
      <c r="V386" s="450">
        <f>IF(IFERROR(HLOOKUP($F386,$F17:$FS17,1,FALSE),0)=0,0,1)</f>
        <v>0</v>
      </c>
      <c r="W386" s="450">
        <f>IF(IFERROR(HLOOKUP($F386,$F18:$FS18,1,FALSE),0)=0,0,1)</f>
        <v>0</v>
      </c>
      <c r="X386" s="450">
        <f>IF(IFERROR(HLOOKUP($F386,$F19:$FS19,1,FALSE),0)=0,0,1)</f>
        <v>0</v>
      </c>
      <c r="Y386" s="450">
        <f>IF(IFERROR(HLOOKUP($F386,$F20:$FS20,1,FALSE),0)=0,0,1)</f>
        <v>0</v>
      </c>
      <c r="Z386" s="450">
        <f>IF(IFERROR(HLOOKUP($F386,$F21:$FS21,1,FALSE),0)=0,0,1)</f>
        <v>0</v>
      </c>
      <c r="AA386" s="450">
        <f>IF(IFERROR(HLOOKUP($F386,$F22:$FS22,1,FALSE),0)=0,0,1)</f>
        <v>0</v>
      </c>
      <c r="AB386" s="450">
        <f>IF(IFERROR(HLOOKUP($F386,$F23:$FS23,1,FALSE),0)=0,0,1)</f>
        <v>0</v>
      </c>
      <c r="AC386" s="450">
        <f>IF(IFERROR(HLOOKUP($F386,$F24:$FS24,1,FALSE),0)=0,0,1)</f>
        <v>0</v>
      </c>
      <c r="AD386" s="450">
        <f>IF(IFERROR(HLOOKUP($F386,$F25:$FS25,1,FALSE),0)=0,0,1)</f>
        <v>0</v>
      </c>
      <c r="AE386" s="450">
        <f>IF(IFERROR(HLOOKUP($F386,$F26:$FS26,1,FALSE),0)=0,0,1)</f>
        <v>0</v>
      </c>
      <c r="AF386" s="450">
        <f>IF(IFERROR(HLOOKUP($F386,$F27:$FS27,1,FALSE),0)=0,0,1)</f>
        <v>0</v>
      </c>
      <c r="AG386" s="450">
        <f>IF(IFERROR(HLOOKUP($F386,$F28:$FS28,1,FALSE),0)=0,0,1)</f>
        <v>0</v>
      </c>
      <c r="AH386" s="450">
        <f>IF(IFERROR(HLOOKUP($F386,$F29:$FS29,1,FALSE),0)=0,0,1)</f>
        <v>0</v>
      </c>
      <c r="AI386" s="450">
        <f>IF(IFERROR(HLOOKUP($F386,$F30:$FS30,1,FALSE),0)=0,0,1)</f>
        <v>0</v>
      </c>
      <c r="AJ386" s="450">
        <f>IF(IFERROR(HLOOKUP($F386,$F31:$FS31,1,FALSE),0)=0,0,1)</f>
        <v>0</v>
      </c>
      <c r="AK386" s="450">
        <f>IF(IFERROR(HLOOKUP($F386,$F32:$FS32,1,FALSE),0)=0,0,1)</f>
        <v>0</v>
      </c>
      <c r="AL386" s="450">
        <f>IF(IFERROR(HLOOKUP($F386,$F33:$FS33,1,FALSE),0)=0,0,1)</f>
        <v>0</v>
      </c>
      <c r="AM386" s="450">
        <f>IF(IFERROR(HLOOKUP($F386,$F34:$FS34,1,FALSE),0)=0,0,1)</f>
        <v>0</v>
      </c>
      <c r="AN386" s="450">
        <f>IF(IFERROR(HLOOKUP($F386,$F35:$FS35,1,FALSE),0)=0,0,1)</f>
        <v>0</v>
      </c>
      <c r="AO386" s="450">
        <f>IF(IFERROR(HLOOKUP($F386,$F36:$FS36,1,FALSE),0)=0,0,1)</f>
        <v>0</v>
      </c>
      <c r="AP386" s="450">
        <f>IF(IFERROR(HLOOKUP($F386,$F37:$FS37,1,FALSE),0)=0,0,1)</f>
        <v>0</v>
      </c>
      <c r="AQ386" s="450">
        <f>IF(IFERROR(HLOOKUP($F386,$F38:$FS38,1,FALSE),0)=0,0,1)</f>
        <v>0</v>
      </c>
      <c r="AR386" s="450">
        <f>IF(IFERROR(HLOOKUP($F386,$F39:$FS39,1,FALSE),0)=0,0,1)</f>
        <v>0</v>
      </c>
      <c r="AS386" s="450">
        <f>IF(IFERROR(HLOOKUP($F386,$F40:$FS40,1,FALSE),0)=0,0,1)</f>
        <v>0</v>
      </c>
      <c r="AT386" s="450">
        <f>IF(IFERROR(HLOOKUP($F386,$F41:$FS41,1,FALSE),0)=0,0,1)</f>
        <v>0</v>
      </c>
      <c r="AU386" s="450">
        <f>IF(IFERROR(HLOOKUP($F386,$F42:$FS42,1,FALSE),0)=0,0,1)</f>
        <v>0</v>
      </c>
      <c r="AV386" s="450">
        <f>IF(IFERROR(HLOOKUP($F386,$F43:$FS43,1,FALSE),0)=0,0,1)</f>
        <v>0</v>
      </c>
      <c r="AW386" s="450">
        <f>IF(IFERROR(HLOOKUP($F386,$F44:$FS44,1,FALSE),0)=0,0,1)</f>
        <v>0</v>
      </c>
      <c r="AX386" s="450">
        <f>IF(IFERROR(HLOOKUP($F386,$F45:$FS45,1,FALSE),0)=0,0,1)</f>
        <v>0</v>
      </c>
      <c r="AY386" s="450">
        <f>IF(IFERROR(HLOOKUP($F386,$F46:$FS46,1,FALSE),0)=0,0,1)</f>
        <v>0</v>
      </c>
      <c r="AZ386" s="450">
        <f>IF(IFERROR(HLOOKUP($F386,$F47:$FS47,1,FALSE),0)=0,0,1)</f>
        <v>0</v>
      </c>
      <c r="BA386" s="450">
        <f>IF(IFERROR(HLOOKUP($F386,$F48:$FS48,1,FALSE),0)=0,0,1)</f>
        <v>0</v>
      </c>
      <c r="BB386" s="450">
        <f>IF(IFERROR(HLOOKUP($F386,$F49:$FS49,1,FALSE),0)=0,0,1)</f>
        <v>0</v>
      </c>
      <c r="BC386" s="450">
        <f>IF(IFERROR(HLOOKUP($F386,$F50:$FS50,1,FALSE),0)=0,0,1)</f>
        <v>0</v>
      </c>
      <c r="BD386" s="450">
        <f>IF(IFERROR(HLOOKUP($F386,$F51:$FS51,1,FALSE),0)=0,0,1)</f>
        <v>0</v>
      </c>
      <c r="BE386" s="450">
        <f>IF(IFERROR(HLOOKUP($F386,$F52:$FS52,1,FALSE),0)=0,0,1)</f>
        <v>0</v>
      </c>
      <c r="BF386" s="450">
        <f>IF(IFERROR(HLOOKUP($F386,$F53:$FS53,1,FALSE),0)=0,0,1)</f>
        <v>0</v>
      </c>
      <c r="BG386" s="450">
        <f>IF(IFERROR(HLOOKUP($F386,$F54:$FS54,1,FALSE),0)=0,0,1)</f>
        <v>0</v>
      </c>
      <c r="BH386" s="450">
        <f>IF(IFERROR(HLOOKUP($F386,$F55:$FS55,1,FALSE),0)=0,0,1)</f>
        <v>0</v>
      </c>
      <c r="BI386" s="450">
        <f>IF(IFERROR(HLOOKUP($F386,$F56:$FS56,1,FALSE),0)=0,0,1)</f>
        <v>0</v>
      </c>
      <c r="BJ386" s="450">
        <f>IF(IFERROR(HLOOKUP($F386,$F57:$FS57,1,FALSE),0)=0,0,1)</f>
        <v>0</v>
      </c>
      <c r="BK386" s="450">
        <f>IF(IFERROR(HLOOKUP($F386,$F58:$FS58,1,FALSE),0)=0,0,1)</f>
        <v>0</v>
      </c>
    </row>
    <row r="387" spans="1:63" ht="13">
      <c r="A387" s="609" t="s">
        <v>831</v>
      </c>
      <c r="B387" s="619" t="s">
        <v>787</v>
      </c>
      <c r="C387">
        <f t="shared" si="2"/>
        <v>1</v>
      </c>
      <c r="E387" s="609" t="s">
        <v>831</v>
      </c>
      <c r="F387" s="619" t="s">
        <v>787</v>
      </c>
      <c r="G387" s="450">
        <f>IF(IFERROR(HLOOKUP($F387,$F2:$FS2,1,FALSE),0)=0,0,1)</f>
        <v>0</v>
      </c>
      <c r="H387" s="450">
        <f>IF(IFERROR(HLOOKUP($F387,$F3:$FS3,1,FALSE),0)=0,0,1)</f>
        <v>1</v>
      </c>
      <c r="I387" s="450">
        <f>IF(IFERROR(HLOOKUP($F387,$F4:$FS4,1,FALSE),0)=0,0,1)</f>
        <v>0</v>
      </c>
      <c r="J387" s="450">
        <f>IF(IFERROR(HLOOKUP($F387,$F5:$FS5,1,FALSE),0)=0,0,1)</f>
        <v>0</v>
      </c>
      <c r="K387" s="450">
        <f>IF(IFERROR(HLOOKUP($F387,$F6:$FS6,1,FALSE),0)=0,0,1)</f>
        <v>0</v>
      </c>
      <c r="L387" s="450">
        <f>IF(IFERROR(HLOOKUP($F387,$F7:$FS7,1,FALSE),0)=0,0,1)</f>
        <v>0</v>
      </c>
      <c r="M387" s="450">
        <f>IF(IFERROR(HLOOKUP($F387,$F8:$FS8,1,FALSE),0)=0,0,1)</f>
        <v>0</v>
      </c>
      <c r="N387" s="450">
        <f>IF(IFERROR(HLOOKUP($F387,$F9:$FS9,1,FALSE),0)=0,0,1)</f>
        <v>0</v>
      </c>
      <c r="O387" s="450">
        <f>IF(IFERROR(HLOOKUP($F387,$F10:$FS10,1,FALSE),0)=0,0,1)</f>
        <v>0</v>
      </c>
      <c r="P387" s="450">
        <f>IF(IFERROR(HLOOKUP($F387,$F11:$FS11,1,FALSE),0)=0,0,1)</f>
        <v>0</v>
      </c>
      <c r="Q387" s="450">
        <f>IF(IFERROR(HLOOKUP($F387,$F12:$FS12,1,FALSE),0)=0,0,1)</f>
        <v>0</v>
      </c>
      <c r="R387" s="450">
        <f>IF(IFERROR(HLOOKUP($F387,$F13:$FS13,1,FALSE),0)=0,0,1)</f>
        <v>0</v>
      </c>
      <c r="S387" s="450">
        <f>IF(IFERROR(HLOOKUP($F387,$F14:$FS14,1,FALSE),0)=0,0,1)</f>
        <v>0</v>
      </c>
      <c r="T387" s="450">
        <f>IF(IFERROR(HLOOKUP($F387,$F15:$FS15,1,FALSE),0)=0,0,1)</f>
        <v>0</v>
      </c>
      <c r="U387" s="450">
        <f>IF(IFERROR(HLOOKUP($F387,$F16:$FS16,1,FALSE),0)=0,0,1)</f>
        <v>0</v>
      </c>
      <c r="V387" s="450">
        <f>IF(IFERROR(HLOOKUP($F387,$F17:$FS17,1,FALSE),0)=0,0,1)</f>
        <v>0</v>
      </c>
      <c r="W387" s="450">
        <f>IF(IFERROR(HLOOKUP($F387,$F18:$FS18,1,FALSE),0)=0,0,1)</f>
        <v>0</v>
      </c>
      <c r="X387" s="450">
        <f>IF(IFERROR(HLOOKUP($F387,$F19:$FS19,1,FALSE),0)=0,0,1)</f>
        <v>0</v>
      </c>
      <c r="Y387" s="450">
        <f>IF(IFERROR(HLOOKUP($F387,$F20:$FS20,1,FALSE),0)=0,0,1)</f>
        <v>0</v>
      </c>
      <c r="Z387" s="450">
        <f>IF(IFERROR(HLOOKUP($F387,$F21:$FS21,1,FALSE),0)=0,0,1)</f>
        <v>0</v>
      </c>
      <c r="AA387" s="450">
        <f>IF(IFERROR(HLOOKUP($F387,$F22:$FS22,1,FALSE),0)=0,0,1)</f>
        <v>0</v>
      </c>
      <c r="AB387" s="450">
        <f>IF(IFERROR(HLOOKUP($F387,$F23:$FS23,1,FALSE),0)=0,0,1)</f>
        <v>0</v>
      </c>
      <c r="AC387" s="450">
        <f>IF(IFERROR(HLOOKUP($F387,$F24:$FS24,1,FALSE),0)=0,0,1)</f>
        <v>0</v>
      </c>
      <c r="AD387" s="450">
        <f>IF(IFERROR(HLOOKUP($F387,$F25:$FS25,1,FALSE),0)=0,0,1)</f>
        <v>0</v>
      </c>
      <c r="AE387" s="450">
        <f>IF(IFERROR(HLOOKUP($F387,$F26:$FS26,1,FALSE),0)=0,0,1)</f>
        <v>0</v>
      </c>
      <c r="AF387" s="450">
        <f>IF(IFERROR(HLOOKUP($F387,$F27:$FS27,1,FALSE),0)=0,0,1)</f>
        <v>0</v>
      </c>
      <c r="AG387" s="450">
        <f>IF(IFERROR(HLOOKUP($F387,$F28:$FS28,1,FALSE),0)=0,0,1)</f>
        <v>0</v>
      </c>
      <c r="AH387" s="450">
        <f>IF(IFERROR(HLOOKUP($F387,$F29:$FS29,1,FALSE),0)=0,0,1)</f>
        <v>0</v>
      </c>
      <c r="AI387" s="450">
        <f>IF(IFERROR(HLOOKUP($F387,$F30:$FS30,1,FALSE),0)=0,0,1)</f>
        <v>0</v>
      </c>
      <c r="AJ387" s="450">
        <f>IF(IFERROR(HLOOKUP($F387,$F31:$FS31,1,FALSE),0)=0,0,1)</f>
        <v>0</v>
      </c>
      <c r="AK387" s="450">
        <f>IF(IFERROR(HLOOKUP($F387,$F32:$FS32,1,FALSE),0)=0,0,1)</f>
        <v>0</v>
      </c>
      <c r="AL387" s="450">
        <f>IF(IFERROR(HLOOKUP($F387,$F33:$FS33,1,FALSE),0)=0,0,1)</f>
        <v>0</v>
      </c>
      <c r="AM387" s="450">
        <f>IF(IFERROR(HLOOKUP($F387,$F34:$FS34,1,FALSE),0)=0,0,1)</f>
        <v>0</v>
      </c>
      <c r="AN387" s="450">
        <f>IF(IFERROR(HLOOKUP($F387,$F35:$FS35,1,FALSE),0)=0,0,1)</f>
        <v>0</v>
      </c>
      <c r="AO387" s="450">
        <f>IF(IFERROR(HLOOKUP($F387,$F36:$FS36,1,FALSE),0)=0,0,1)</f>
        <v>0</v>
      </c>
      <c r="AP387" s="450">
        <f>IF(IFERROR(HLOOKUP($F387,$F37:$FS37,1,FALSE),0)=0,0,1)</f>
        <v>0</v>
      </c>
      <c r="AQ387" s="450">
        <f>IF(IFERROR(HLOOKUP($F387,$F38:$FS38,1,FALSE),0)=0,0,1)</f>
        <v>0</v>
      </c>
      <c r="AR387" s="450">
        <f>IF(IFERROR(HLOOKUP($F387,$F39:$FS39,1,FALSE),0)=0,0,1)</f>
        <v>0</v>
      </c>
      <c r="AS387" s="450">
        <f>IF(IFERROR(HLOOKUP($F387,$F40:$FS40,1,FALSE),0)=0,0,1)</f>
        <v>0</v>
      </c>
      <c r="AT387" s="450">
        <f>IF(IFERROR(HLOOKUP($F387,$F41:$FS41,1,FALSE),0)=0,0,1)</f>
        <v>0</v>
      </c>
      <c r="AU387" s="450">
        <f>IF(IFERROR(HLOOKUP($F387,$F42:$FS42,1,FALSE),0)=0,0,1)</f>
        <v>0</v>
      </c>
      <c r="AV387" s="450">
        <f>IF(IFERROR(HLOOKUP($F387,$F43:$FS43,1,FALSE),0)=0,0,1)</f>
        <v>0</v>
      </c>
      <c r="AW387" s="450">
        <f>IF(IFERROR(HLOOKUP($F387,$F44:$FS44,1,FALSE),0)=0,0,1)</f>
        <v>0</v>
      </c>
      <c r="AX387" s="450">
        <f>IF(IFERROR(HLOOKUP($F387,$F45:$FS45,1,FALSE),0)=0,0,1)</f>
        <v>0</v>
      </c>
      <c r="AY387" s="450">
        <f>IF(IFERROR(HLOOKUP($F387,$F46:$FS46,1,FALSE),0)=0,0,1)</f>
        <v>0</v>
      </c>
      <c r="AZ387" s="450">
        <f>IF(IFERROR(HLOOKUP($F387,$F47:$FS47,1,FALSE),0)=0,0,1)</f>
        <v>0</v>
      </c>
      <c r="BA387" s="450">
        <f>IF(IFERROR(HLOOKUP($F387,$F48:$FS48,1,FALSE),0)=0,0,1)</f>
        <v>0</v>
      </c>
      <c r="BB387" s="450">
        <f>IF(IFERROR(HLOOKUP($F387,$F49:$FS49,1,FALSE),0)=0,0,1)</f>
        <v>0</v>
      </c>
      <c r="BC387" s="450">
        <f>IF(IFERROR(HLOOKUP($F387,$F50:$FS50,1,FALSE),0)=0,0,1)</f>
        <v>0</v>
      </c>
      <c r="BD387" s="450">
        <f>IF(IFERROR(HLOOKUP($F387,$F51:$FS51,1,FALSE),0)=0,0,1)</f>
        <v>0</v>
      </c>
      <c r="BE387" s="450">
        <f>IF(IFERROR(HLOOKUP($F387,$F52:$FS52,1,FALSE),0)=0,0,1)</f>
        <v>0</v>
      </c>
      <c r="BF387" s="450">
        <f>IF(IFERROR(HLOOKUP($F387,$F53:$FS53,1,FALSE),0)=0,0,1)</f>
        <v>0</v>
      </c>
      <c r="BG387" s="450">
        <f>IF(IFERROR(HLOOKUP($F387,$F54:$FS54,1,FALSE),0)=0,0,1)</f>
        <v>0</v>
      </c>
      <c r="BH387" s="450">
        <f>IF(IFERROR(HLOOKUP($F387,$F55:$FS55,1,FALSE),0)=0,0,1)</f>
        <v>0</v>
      </c>
      <c r="BI387" s="450">
        <f>IF(IFERROR(HLOOKUP($F387,$F56:$FS56,1,FALSE),0)=0,0,1)</f>
        <v>0</v>
      </c>
      <c r="BJ387" s="450">
        <f>IF(IFERROR(HLOOKUP($F387,$F57:$FS57,1,FALSE),0)=0,0,1)</f>
        <v>0</v>
      </c>
      <c r="BK387" s="450">
        <f>IF(IFERROR(HLOOKUP($F387,$F58:$FS58,1,FALSE),0)=0,0,1)</f>
        <v>0</v>
      </c>
    </row>
    <row r="388" spans="1:63" ht="13">
      <c r="A388" s="609" t="s">
        <v>831</v>
      </c>
      <c r="B388" s="619" t="s">
        <v>788</v>
      </c>
      <c r="C388">
        <f t="shared" si="2"/>
        <v>1</v>
      </c>
      <c r="E388" s="609" t="s">
        <v>831</v>
      </c>
      <c r="F388" s="619" t="s">
        <v>788</v>
      </c>
      <c r="G388" s="450">
        <f>IF(IFERROR(HLOOKUP($F388,$F2:$FS2,1,FALSE),0)=0,0,1)</f>
        <v>0</v>
      </c>
      <c r="H388" s="450">
        <f>IF(IFERROR(HLOOKUP($F388,$F3:$FS3,1,FALSE),0)=0,0,1)</f>
        <v>1</v>
      </c>
      <c r="I388" s="450">
        <f>IF(IFERROR(HLOOKUP($F388,$F4:$FS4,1,FALSE),0)=0,0,1)</f>
        <v>0</v>
      </c>
      <c r="J388" s="450">
        <f>IF(IFERROR(HLOOKUP($F388,$F5:$FS5,1,FALSE),0)=0,0,1)</f>
        <v>0</v>
      </c>
      <c r="K388" s="450">
        <f>IF(IFERROR(HLOOKUP($F388,$F6:$FS6,1,FALSE),0)=0,0,1)</f>
        <v>0</v>
      </c>
      <c r="L388" s="450">
        <f>IF(IFERROR(HLOOKUP($F388,$F7:$FS7,1,FALSE),0)=0,0,1)</f>
        <v>0</v>
      </c>
      <c r="M388" s="450">
        <f>IF(IFERROR(HLOOKUP($F388,$F8:$FS8,1,FALSE),0)=0,0,1)</f>
        <v>0</v>
      </c>
      <c r="N388" s="450">
        <f>IF(IFERROR(HLOOKUP($F388,$F9:$FS9,1,FALSE),0)=0,0,1)</f>
        <v>0</v>
      </c>
      <c r="O388" s="450">
        <f>IF(IFERROR(HLOOKUP($F388,$F10:$FS10,1,FALSE),0)=0,0,1)</f>
        <v>0</v>
      </c>
      <c r="P388" s="450">
        <f>IF(IFERROR(HLOOKUP($F388,$F11:$FS11,1,FALSE),0)=0,0,1)</f>
        <v>0</v>
      </c>
      <c r="Q388" s="450">
        <f>IF(IFERROR(HLOOKUP($F388,$F12:$FS12,1,FALSE),0)=0,0,1)</f>
        <v>0</v>
      </c>
      <c r="R388" s="450">
        <f>IF(IFERROR(HLOOKUP($F388,$F13:$FS13,1,FALSE),0)=0,0,1)</f>
        <v>0</v>
      </c>
      <c r="S388" s="450">
        <f>IF(IFERROR(HLOOKUP($F388,$F14:$FS14,1,FALSE),0)=0,0,1)</f>
        <v>0</v>
      </c>
      <c r="T388" s="450">
        <f>IF(IFERROR(HLOOKUP($F388,$F15:$FS15,1,FALSE),0)=0,0,1)</f>
        <v>0</v>
      </c>
      <c r="U388" s="450">
        <f>IF(IFERROR(HLOOKUP($F388,$F16:$FS16,1,FALSE),0)=0,0,1)</f>
        <v>0</v>
      </c>
      <c r="V388" s="450">
        <f>IF(IFERROR(HLOOKUP($F388,$F17:$FS17,1,FALSE),0)=0,0,1)</f>
        <v>0</v>
      </c>
      <c r="W388" s="450">
        <f>IF(IFERROR(HLOOKUP($F388,$F18:$FS18,1,FALSE),0)=0,0,1)</f>
        <v>0</v>
      </c>
      <c r="X388" s="450">
        <f>IF(IFERROR(HLOOKUP($F388,$F19:$FS19,1,FALSE),0)=0,0,1)</f>
        <v>0</v>
      </c>
      <c r="Y388" s="450">
        <f>IF(IFERROR(HLOOKUP($F388,$F20:$FS20,1,FALSE),0)=0,0,1)</f>
        <v>0</v>
      </c>
      <c r="Z388" s="450">
        <f>IF(IFERROR(HLOOKUP($F388,$F21:$FS21,1,FALSE),0)=0,0,1)</f>
        <v>0</v>
      </c>
      <c r="AA388" s="450">
        <f>IF(IFERROR(HLOOKUP($F388,$F22:$FS22,1,FALSE),0)=0,0,1)</f>
        <v>0</v>
      </c>
      <c r="AB388" s="450">
        <f>IF(IFERROR(HLOOKUP($F388,$F23:$FS23,1,FALSE),0)=0,0,1)</f>
        <v>0</v>
      </c>
      <c r="AC388" s="450">
        <f>IF(IFERROR(HLOOKUP($F388,$F24:$FS24,1,FALSE),0)=0,0,1)</f>
        <v>0</v>
      </c>
      <c r="AD388" s="450">
        <f>IF(IFERROR(HLOOKUP($F388,$F25:$FS25,1,FALSE),0)=0,0,1)</f>
        <v>0</v>
      </c>
      <c r="AE388" s="450">
        <f>IF(IFERROR(HLOOKUP($F388,$F26:$FS26,1,FALSE),0)=0,0,1)</f>
        <v>0</v>
      </c>
      <c r="AF388" s="450">
        <f>IF(IFERROR(HLOOKUP($F388,$F27:$FS27,1,FALSE),0)=0,0,1)</f>
        <v>0</v>
      </c>
      <c r="AG388" s="450">
        <f>IF(IFERROR(HLOOKUP($F388,$F28:$FS28,1,FALSE),0)=0,0,1)</f>
        <v>0</v>
      </c>
      <c r="AH388" s="450">
        <f>IF(IFERROR(HLOOKUP($F388,$F29:$FS29,1,FALSE),0)=0,0,1)</f>
        <v>0</v>
      </c>
      <c r="AI388" s="450">
        <f>IF(IFERROR(HLOOKUP($F388,$F30:$FS30,1,FALSE),0)=0,0,1)</f>
        <v>0</v>
      </c>
      <c r="AJ388" s="450">
        <f>IF(IFERROR(HLOOKUP($F388,$F31:$FS31,1,FALSE),0)=0,0,1)</f>
        <v>0</v>
      </c>
      <c r="AK388" s="450">
        <f>IF(IFERROR(HLOOKUP($F388,$F32:$FS32,1,FALSE),0)=0,0,1)</f>
        <v>0</v>
      </c>
      <c r="AL388" s="450">
        <f>IF(IFERROR(HLOOKUP($F388,$F33:$FS33,1,FALSE),0)=0,0,1)</f>
        <v>0</v>
      </c>
      <c r="AM388" s="450">
        <f>IF(IFERROR(HLOOKUP($F388,$F34:$FS34,1,FALSE),0)=0,0,1)</f>
        <v>0</v>
      </c>
      <c r="AN388" s="450">
        <f>IF(IFERROR(HLOOKUP($F388,$F35:$FS35,1,FALSE),0)=0,0,1)</f>
        <v>0</v>
      </c>
      <c r="AO388" s="450">
        <f>IF(IFERROR(HLOOKUP($F388,$F36:$FS36,1,FALSE),0)=0,0,1)</f>
        <v>0</v>
      </c>
      <c r="AP388" s="450">
        <f>IF(IFERROR(HLOOKUP($F388,$F37:$FS37,1,FALSE),0)=0,0,1)</f>
        <v>0</v>
      </c>
      <c r="AQ388" s="450">
        <f>IF(IFERROR(HLOOKUP($F388,$F38:$FS38,1,FALSE),0)=0,0,1)</f>
        <v>0</v>
      </c>
      <c r="AR388" s="450">
        <f>IF(IFERROR(HLOOKUP($F388,$F39:$FS39,1,FALSE),0)=0,0,1)</f>
        <v>0</v>
      </c>
      <c r="AS388" s="450">
        <f>IF(IFERROR(HLOOKUP($F388,$F40:$FS40,1,FALSE),0)=0,0,1)</f>
        <v>0</v>
      </c>
      <c r="AT388" s="450">
        <f>IF(IFERROR(HLOOKUP($F388,$F41:$FS41,1,FALSE),0)=0,0,1)</f>
        <v>0</v>
      </c>
      <c r="AU388" s="450">
        <f>IF(IFERROR(HLOOKUP($F388,$F42:$FS42,1,FALSE),0)=0,0,1)</f>
        <v>0</v>
      </c>
      <c r="AV388" s="450">
        <f>IF(IFERROR(HLOOKUP($F388,$F43:$FS43,1,FALSE),0)=0,0,1)</f>
        <v>0</v>
      </c>
      <c r="AW388" s="450">
        <f>IF(IFERROR(HLOOKUP($F388,$F44:$FS44,1,FALSE),0)=0,0,1)</f>
        <v>0</v>
      </c>
      <c r="AX388" s="450">
        <f>IF(IFERROR(HLOOKUP($F388,$F45:$FS45,1,FALSE),0)=0,0,1)</f>
        <v>0</v>
      </c>
      <c r="AY388" s="450">
        <f>IF(IFERROR(HLOOKUP($F388,$F46:$FS46,1,FALSE),0)=0,0,1)</f>
        <v>0</v>
      </c>
      <c r="AZ388" s="450">
        <f>IF(IFERROR(HLOOKUP($F388,$F47:$FS47,1,FALSE),0)=0,0,1)</f>
        <v>0</v>
      </c>
      <c r="BA388" s="450">
        <f>IF(IFERROR(HLOOKUP($F388,$F48:$FS48,1,FALSE),0)=0,0,1)</f>
        <v>0</v>
      </c>
      <c r="BB388" s="450">
        <f>IF(IFERROR(HLOOKUP($F388,$F49:$FS49,1,FALSE),0)=0,0,1)</f>
        <v>0</v>
      </c>
      <c r="BC388" s="450">
        <f>IF(IFERROR(HLOOKUP($F388,$F50:$FS50,1,FALSE),0)=0,0,1)</f>
        <v>0</v>
      </c>
      <c r="BD388" s="450">
        <f>IF(IFERROR(HLOOKUP($F388,$F51:$FS51,1,FALSE),0)=0,0,1)</f>
        <v>0</v>
      </c>
      <c r="BE388" s="450">
        <f>IF(IFERROR(HLOOKUP($F388,$F52:$FS52,1,FALSE),0)=0,0,1)</f>
        <v>0</v>
      </c>
      <c r="BF388" s="450">
        <f>IF(IFERROR(HLOOKUP($F388,$F53:$FS53,1,FALSE),0)=0,0,1)</f>
        <v>0</v>
      </c>
      <c r="BG388" s="450">
        <f>IF(IFERROR(HLOOKUP($F388,$F54:$FS54,1,FALSE),0)=0,0,1)</f>
        <v>0</v>
      </c>
      <c r="BH388" s="450">
        <f>IF(IFERROR(HLOOKUP($F388,$F55:$FS55,1,FALSE),0)=0,0,1)</f>
        <v>0</v>
      </c>
      <c r="BI388" s="450">
        <f>IF(IFERROR(HLOOKUP($F388,$F56:$FS56,1,FALSE),0)=0,0,1)</f>
        <v>0</v>
      </c>
      <c r="BJ388" s="450">
        <f>IF(IFERROR(HLOOKUP($F388,$F57:$FS57,1,FALSE),0)=0,0,1)</f>
        <v>0</v>
      </c>
      <c r="BK388" s="450">
        <f>IF(IFERROR(HLOOKUP($F388,$F58:$FS58,1,FALSE),0)=0,0,1)</f>
        <v>0</v>
      </c>
    </row>
    <row r="389" spans="1:63" ht="13">
      <c r="A389" s="609" t="s">
        <v>831</v>
      </c>
      <c r="B389" s="619" t="s">
        <v>789</v>
      </c>
      <c r="C389">
        <f t="shared" si="2"/>
        <v>1</v>
      </c>
      <c r="E389" s="609" t="s">
        <v>831</v>
      </c>
      <c r="F389" s="619" t="s">
        <v>789</v>
      </c>
      <c r="G389" s="450">
        <f>IF(IFERROR(HLOOKUP($F389,$F2:$FS2,1,FALSE),0)=0,0,1)</f>
        <v>0</v>
      </c>
      <c r="H389" s="450">
        <f>IF(IFERROR(HLOOKUP($F389,$F3:$FS3,1,FALSE),0)=0,0,1)</f>
        <v>1</v>
      </c>
      <c r="I389" s="450">
        <f>IF(IFERROR(HLOOKUP($F389,$F4:$FS4,1,FALSE),0)=0,0,1)</f>
        <v>0</v>
      </c>
      <c r="J389" s="450">
        <f>IF(IFERROR(HLOOKUP($F389,$F5:$FS5,1,FALSE),0)=0,0,1)</f>
        <v>0</v>
      </c>
      <c r="K389" s="450">
        <f>IF(IFERROR(HLOOKUP($F389,$F6:$FS6,1,FALSE),0)=0,0,1)</f>
        <v>0</v>
      </c>
      <c r="L389" s="450">
        <f>IF(IFERROR(HLOOKUP($F389,$F7:$FS7,1,FALSE),0)=0,0,1)</f>
        <v>0</v>
      </c>
      <c r="M389" s="450">
        <f>IF(IFERROR(HLOOKUP($F389,$F8:$FS8,1,FALSE),0)=0,0,1)</f>
        <v>0</v>
      </c>
      <c r="N389" s="450">
        <f>IF(IFERROR(HLOOKUP($F389,$F9:$FS9,1,FALSE),0)=0,0,1)</f>
        <v>0</v>
      </c>
      <c r="O389" s="450">
        <f>IF(IFERROR(HLOOKUP($F389,$F10:$FS10,1,FALSE),0)=0,0,1)</f>
        <v>0</v>
      </c>
      <c r="P389" s="450">
        <f>IF(IFERROR(HLOOKUP($F389,$F11:$FS11,1,FALSE),0)=0,0,1)</f>
        <v>0</v>
      </c>
      <c r="Q389" s="450">
        <f>IF(IFERROR(HLOOKUP($F389,$F12:$FS12,1,FALSE),0)=0,0,1)</f>
        <v>0</v>
      </c>
      <c r="R389" s="450">
        <f>IF(IFERROR(HLOOKUP($F389,$F13:$FS13,1,FALSE),0)=0,0,1)</f>
        <v>0</v>
      </c>
      <c r="S389" s="450">
        <f>IF(IFERROR(HLOOKUP($F389,$F14:$FS14,1,FALSE),0)=0,0,1)</f>
        <v>0</v>
      </c>
      <c r="T389" s="450">
        <f>IF(IFERROR(HLOOKUP($F389,$F15:$FS15,1,FALSE),0)=0,0,1)</f>
        <v>0</v>
      </c>
      <c r="U389" s="450">
        <f>IF(IFERROR(HLOOKUP($F389,$F16:$FS16,1,FALSE),0)=0,0,1)</f>
        <v>0</v>
      </c>
      <c r="V389" s="450">
        <f>IF(IFERROR(HLOOKUP($F389,$F17:$FS17,1,FALSE),0)=0,0,1)</f>
        <v>0</v>
      </c>
      <c r="W389" s="450">
        <f>IF(IFERROR(HLOOKUP($F389,$F18:$FS18,1,FALSE),0)=0,0,1)</f>
        <v>0</v>
      </c>
      <c r="X389" s="450">
        <f>IF(IFERROR(HLOOKUP($F389,$F19:$FS19,1,FALSE),0)=0,0,1)</f>
        <v>0</v>
      </c>
      <c r="Y389" s="450">
        <f>IF(IFERROR(HLOOKUP($F389,$F20:$FS20,1,FALSE),0)=0,0,1)</f>
        <v>0</v>
      </c>
      <c r="Z389" s="450">
        <f>IF(IFERROR(HLOOKUP($F389,$F21:$FS21,1,FALSE),0)=0,0,1)</f>
        <v>0</v>
      </c>
      <c r="AA389" s="450">
        <f>IF(IFERROR(HLOOKUP($F389,$F22:$FS22,1,FALSE),0)=0,0,1)</f>
        <v>0</v>
      </c>
      <c r="AB389" s="450">
        <f>IF(IFERROR(HLOOKUP($F389,$F23:$FS23,1,FALSE),0)=0,0,1)</f>
        <v>0</v>
      </c>
      <c r="AC389" s="450">
        <f>IF(IFERROR(HLOOKUP($F389,$F24:$FS24,1,FALSE),0)=0,0,1)</f>
        <v>0</v>
      </c>
      <c r="AD389" s="450">
        <f>IF(IFERROR(HLOOKUP($F389,$F25:$FS25,1,FALSE),0)=0,0,1)</f>
        <v>0</v>
      </c>
      <c r="AE389" s="450">
        <f>IF(IFERROR(HLOOKUP($F389,$F26:$FS26,1,FALSE),0)=0,0,1)</f>
        <v>0</v>
      </c>
      <c r="AF389" s="450">
        <f>IF(IFERROR(HLOOKUP($F389,$F27:$FS27,1,FALSE),0)=0,0,1)</f>
        <v>0</v>
      </c>
      <c r="AG389" s="450">
        <f>IF(IFERROR(HLOOKUP($F389,$F28:$FS28,1,FALSE),0)=0,0,1)</f>
        <v>0</v>
      </c>
      <c r="AH389" s="450">
        <f>IF(IFERROR(HLOOKUP($F389,$F29:$FS29,1,FALSE),0)=0,0,1)</f>
        <v>0</v>
      </c>
      <c r="AI389" s="450">
        <f>IF(IFERROR(HLOOKUP($F389,$F30:$FS30,1,FALSE),0)=0,0,1)</f>
        <v>0</v>
      </c>
      <c r="AJ389" s="450">
        <f>IF(IFERROR(HLOOKUP($F389,$F31:$FS31,1,FALSE),0)=0,0,1)</f>
        <v>0</v>
      </c>
      <c r="AK389" s="450">
        <f>IF(IFERROR(HLOOKUP($F389,$F32:$FS32,1,FALSE),0)=0,0,1)</f>
        <v>0</v>
      </c>
      <c r="AL389" s="450">
        <f>IF(IFERROR(HLOOKUP($F389,$F33:$FS33,1,FALSE),0)=0,0,1)</f>
        <v>0</v>
      </c>
      <c r="AM389" s="450">
        <f>IF(IFERROR(HLOOKUP($F389,$F34:$FS34,1,FALSE),0)=0,0,1)</f>
        <v>0</v>
      </c>
      <c r="AN389" s="450">
        <f>IF(IFERROR(HLOOKUP($F389,$F35:$FS35,1,FALSE),0)=0,0,1)</f>
        <v>0</v>
      </c>
      <c r="AO389" s="450">
        <f>IF(IFERROR(HLOOKUP($F389,$F36:$FS36,1,FALSE),0)=0,0,1)</f>
        <v>0</v>
      </c>
      <c r="AP389" s="450">
        <f>IF(IFERROR(HLOOKUP($F389,$F37:$FS37,1,FALSE),0)=0,0,1)</f>
        <v>0</v>
      </c>
      <c r="AQ389" s="450">
        <f>IF(IFERROR(HLOOKUP($F389,$F38:$FS38,1,FALSE),0)=0,0,1)</f>
        <v>0</v>
      </c>
      <c r="AR389" s="450">
        <f>IF(IFERROR(HLOOKUP($F389,$F39:$FS39,1,FALSE),0)=0,0,1)</f>
        <v>0</v>
      </c>
      <c r="AS389" s="450">
        <f>IF(IFERROR(HLOOKUP($F389,$F40:$FS40,1,FALSE),0)=0,0,1)</f>
        <v>0</v>
      </c>
      <c r="AT389" s="450">
        <f>IF(IFERROR(HLOOKUP($F389,$F41:$FS41,1,FALSE),0)=0,0,1)</f>
        <v>0</v>
      </c>
      <c r="AU389" s="450">
        <f>IF(IFERROR(HLOOKUP($F389,$F42:$FS42,1,FALSE),0)=0,0,1)</f>
        <v>0</v>
      </c>
      <c r="AV389" s="450">
        <f>IF(IFERROR(HLOOKUP($F389,$F43:$FS43,1,FALSE),0)=0,0,1)</f>
        <v>0</v>
      </c>
      <c r="AW389" s="450">
        <f>IF(IFERROR(HLOOKUP($F389,$F44:$FS44,1,FALSE),0)=0,0,1)</f>
        <v>0</v>
      </c>
      <c r="AX389" s="450">
        <f>IF(IFERROR(HLOOKUP($F389,$F45:$FS45,1,FALSE),0)=0,0,1)</f>
        <v>0</v>
      </c>
      <c r="AY389" s="450">
        <f>IF(IFERROR(HLOOKUP($F389,$F46:$FS46,1,FALSE),0)=0,0,1)</f>
        <v>0</v>
      </c>
      <c r="AZ389" s="450">
        <f>IF(IFERROR(HLOOKUP($F389,$F47:$FS47,1,FALSE),0)=0,0,1)</f>
        <v>0</v>
      </c>
      <c r="BA389" s="450">
        <f>IF(IFERROR(HLOOKUP($F389,$F48:$FS48,1,FALSE),0)=0,0,1)</f>
        <v>0</v>
      </c>
      <c r="BB389" s="450">
        <f>IF(IFERROR(HLOOKUP($F389,$F49:$FS49,1,FALSE),0)=0,0,1)</f>
        <v>0</v>
      </c>
      <c r="BC389" s="450">
        <f>IF(IFERROR(HLOOKUP($F389,$F50:$FS50,1,FALSE),0)=0,0,1)</f>
        <v>0</v>
      </c>
      <c r="BD389" s="450">
        <f>IF(IFERROR(HLOOKUP($F389,$F51:$FS51,1,FALSE),0)=0,0,1)</f>
        <v>0</v>
      </c>
      <c r="BE389" s="450">
        <f>IF(IFERROR(HLOOKUP($F389,$F52:$FS52,1,FALSE),0)=0,0,1)</f>
        <v>0</v>
      </c>
      <c r="BF389" s="450">
        <f>IF(IFERROR(HLOOKUP($F389,$F53:$FS53,1,FALSE),0)=0,0,1)</f>
        <v>0</v>
      </c>
      <c r="BG389" s="450">
        <f>IF(IFERROR(HLOOKUP($F389,$F54:$FS54,1,FALSE),0)=0,0,1)</f>
        <v>0</v>
      </c>
      <c r="BH389" s="450">
        <f>IF(IFERROR(HLOOKUP($F389,$F55:$FS55,1,FALSE),0)=0,0,1)</f>
        <v>0</v>
      </c>
      <c r="BI389" s="450">
        <f>IF(IFERROR(HLOOKUP($F389,$F56:$FS56,1,FALSE),0)=0,0,1)</f>
        <v>0</v>
      </c>
      <c r="BJ389" s="450">
        <f>IF(IFERROR(HLOOKUP($F389,$F57:$FS57,1,FALSE),0)=0,0,1)</f>
        <v>0</v>
      </c>
      <c r="BK389" s="450">
        <f>IF(IFERROR(HLOOKUP($F389,$F58:$FS58,1,FALSE),0)=0,0,1)</f>
        <v>0</v>
      </c>
    </row>
    <row r="390" spans="1:63" ht="13">
      <c r="A390" s="609" t="s">
        <v>831</v>
      </c>
      <c r="B390" s="619" t="s">
        <v>790</v>
      </c>
      <c r="C390">
        <f t="shared" si="2"/>
        <v>1</v>
      </c>
      <c r="E390" s="609" t="s">
        <v>831</v>
      </c>
      <c r="F390" s="619" t="s">
        <v>790</v>
      </c>
      <c r="G390" s="450">
        <f>IF(IFERROR(HLOOKUP($F390,$F2:$FS2,1,FALSE),0)=0,0,1)</f>
        <v>0</v>
      </c>
      <c r="H390" s="450">
        <f>IF(IFERROR(HLOOKUP($F390,$F3:$FS3,1,FALSE),0)=0,0,1)</f>
        <v>1</v>
      </c>
      <c r="I390" s="450">
        <f>IF(IFERROR(HLOOKUP($F390,$F4:$FS4,1,FALSE),0)=0,0,1)</f>
        <v>0</v>
      </c>
      <c r="J390" s="450">
        <f>IF(IFERROR(HLOOKUP($F390,$F5:$FS5,1,FALSE),0)=0,0,1)</f>
        <v>0</v>
      </c>
      <c r="K390" s="450">
        <f>IF(IFERROR(HLOOKUP($F390,$F6:$FS6,1,FALSE),0)=0,0,1)</f>
        <v>0</v>
      </c>
      <c r="L390" s="450">
        <f>IF(IFERROR(HLOOKUP($F390,$F7:$FS7,1,FALSE),0)=0,0,1)</f>
        <v>0</v>
      </c>
      <c r="M390" s="450">
        <f>IF(IFERROR(HLOOKUP($F390,$F8:$FS8,1,FALSE),0)=0,0,1)</f>
        <v>0</v>
      </c>
      <c r="N390" s="450">
        <f>IF(IFERROR(HLOOKUP($F390,$F9:$FS9,1,FALSE),0)=0,0,1)</f>
        <v>0</v>
      </c>
      <c r="O390" s="450">
        <f>IF(IFERROR(HLOOKUP($F390,$F10:$FS10,1,FALSE),0)=0,0,1)</f>
        <v>0</v>
      </c>
      <c r="P390" s="450">
        <f>IF(IFERROR(HLOOKUP($F390,$F11:$FS11,1,FALSE),0)=0,0,1)</f>
        <v>0</v>
      </c>
      <c r="Q390" s="450">
        <f>IF(IFERROR(HLOOKUP($F390,$F12:$FS12,1,FALSE),0)=0,0,1)</f>
        <v>0</v>
      </c>
      <c r="R390" s="450">
        <f>IF(IFERROR(HLOOKUP($F390,$F13:$FS13,1,FALSE),0)=0,0,1)</f>
        <v>0</v>
      </c>
      <c r="S390" s="450">
        <f>IF(IFERROR(HLOOKUP($F390,$F14:$FS14,1,FALSE),0)=0,0,1)</f>
        <v>0</v>
      </c>
      <c r="T390" s="450">
        <f>IF(IFERROR(HLOOKUP($F390,$F15:$FS15,1,FALSE),0)=0,0,1)</f>
        <v>0</v>
      </c>
      <c r="U390" s="450">
        <f>IF(IFERROR(HLOOKUP($F390,$F16:$FS16,1,FALSE),0)=0,0,1)</f>
        <v>0</v>
      </c>
      <c r="V390" s="450">
        <f>IF(IFERROR(HLOOKUP($F390,$F17:$FS17,1,FALSE),0)=0,0,1)</f>
        <v>0</v>
      </c>
      <c r="W390" s="450">
        <f>IF(IFERROR(HLOOKUP($F390,$F18:$FS18,1,FALSE),0)=0,0,1)</f>
        <v>0</v>
      </c>
      <c r="X390" s="450">
        <f>IF(IFERROR(HLOOKUP($F390,$F19:$FS19,1,FALSE),0)=0,0,1)</f>
        <v>0</v>
      </c>
      <c r="Y390" s="450">
        <f>IF(IFERROR(HLOOKUP($F390,$F20:$FS20,1,FALSE),0)=0,0,1)</f>
        <v>0</v>
      </c>
      <c r="Z390" s="450">
        <f>IF(IFERROR(HLOOKUP($F390,$F21:$FS21,1,FALSE),0)=0,0,1)</f>
        <v>0</v>
      </c>
      <c r="AA390" s="450">
        <f>IF(IFERROR(HLOOKUP($F390,$F22:$FS22,1,FALSE),0)=0,0,1)</f>
        <v>0</v>
      </c>
      <c r="AB390" s="450">
        <f>IF(IFERROR(HLOOKUP($F390,$F23:$FS23,1,FALSE),0)=0,0,1)</f>
        <v>0</v>
      </c>
      <c r="AC390" s="450">
        <f>IF(IFERROR(HLOOKUP($F390,$F24:$FS24,1,FALSE),0)=0,0,1)</f>
        <v>0</v>
      </c>
      <c r="AD390" s="450">
        <f>IF(IFERROR(HLOOKUP($F390,$F25:$FS25,1,FALSE),0)=0,0,1)</f>
        <v>0</v>
      </c>
      <c r="AE390" s="450">
        <f>IF(IFERROR(HLOOKUP($F390,$F26:$FS26,1,FALSE),0)=0,0,1)</f>
        <v>0</v>
      </c>
      <c r="AF390" s="450">
        <f>IF(IFERROR(HLOOKUP($F390,$F27:$FS27,1,FALSE),0)=0,0,1)</f>
        <v>0</v>
      </c>
      <c r="AG390" s="450">
        <f>IF(IFERROR(HLOOKUP($F390,$F28:$FS28,1,FALSE),0)=0,0,1)</f>
        <v>0</v>
      </c>
      <c r="AH390" s="450">
        <f>IF(IFERROR(HLOOKUP($F390,$F29:$FS29,1,FALSE),0)=0,0,1)</f>
        <v>0</v>
      </c>
      <c r="AI390" s="450">
        <f>IF(IFERROR(HLOOKUP($F390,$F30:$FS30,1,FALSE),0)=0,0,1)</f>
        <v>0</v>
      </c>
      <c r="AJ390" s="450">
        <f>IF(IFERROR(HLOOKUP($F390,$F31:$FS31,1,FALSE),0)=0,0,1)</f>
        <v>0</v>
      </c>
      <c r="AK390" s="450">
        <f>IF(IFERROR(HLOOKUP($F390,$F32:$FS32,1,FALSE),0)=0,0,1)</f>
        <v>0</v>
      </c>
      <c r="AL390" s="450">
        <f>IF(IFERROR(HLOOKUP($F390,$F33:$FS33,1,FALSE),0)=0,0,1)</f>
        <v>0</v>
      </c>
      <c r="AM390" s="450">
        <f>IF(IFERROR(HLOOKUP($F390,$F34:$FS34,1,FALSE),0)=0,0,1)</f>
        <v>0</v>
      </c>
      <c r="AN390" s="450">
        <f>IF(IFERROR(HLOOKUP($F390,$F35:$FS35,1,FALSE),0)=0,0,1)</f>
        <v>0</v>
      </c>
      <c r="AO390" s="450">
        <f>IF(IFERROR(HLOOKUP($F390,$F36:$FS36,1,FALSE),0)=0,0,1)</f>
        <v>0</v>
      </c>
      <c r="AP390" s="450">
        <f>IF(IFERROR(HLOOKUP($F390,$F37:$FS37,1,FALSE),0)=0,0,1)</f>
        <v>0</v>
      </c>
      <c r="AQ390" s="450">
        <f>IF(IFERROR(HLOOKUP($F390,$F38:$FS38,1,FALSE),0)=0,0,1)</f>
        <v>0</v>
      </c>
      <c r="AR390" s="450">
        <f>IF(IFERROR(HLOOKUP($F390,$F39:$FS39,1,FALSE),0)=0,0,1)</f>
        <v>0</v>
      </c>
      <c r="AS390" s="450">
        <f>IF(IFERROR(HLOOKUP($F390,$F40:$FS40,1,FALSE),0)=0,0,1)</f>
        <v>0</v>
      </c>
      <c r="AT390" s="450">
        <f>IF(IFERROR(HLOOKUP($F390,$F41:$FS41,1,FALSE),0)=0,0,1)</f>
        <v>0</v>
      </c>
      <c r="AU390" s="450">
        <f>IF(IFERROR(HLOOKUP($F390,$F42:$FS42,1,FALSE),0)=0,0,1)</f>
        <v>0</v>
      </c>
      <c r="AV390" s="450">
        <f>IF(IFERROR(HLOOKUP($F390,$F43:$FS43,1,FALSE),0)=0,0,1)</f>
        <v>0</v>
      </c>
      <c r="AW390" s="450">
        <f>IF(IFERROR(HLOOKUP($F390,$F44:$FS44,1,FALSE),0)=0,0,1)</f>
        <v>0</v>
      </c>
      <c r="AX390" s="450">
        <f>IF(IFERROR(HLOOKUP($F390,$F45:$FS45,1,FALSE),0)=0,0,1)</f>
        <v>0</v>
      </c>
      <c r="AY390" s="450">
        <f>IF(IFERROR(HLOOKUP($F390,$F46:$FS46,1,FALSE),0)=0,0,1)</f>
        <v>0</v>
      </c>
      <c r="AZ390" s="450">
        <f>IF(IFERROR(HLOOKUP($F390,$F47:$FS47,1,FALSE),0)=0,0,1)</f>
        <v>0</v>
      </c>
      <c r="BA390" s="450">
        <f>IF(IFERROR(HLOOKUP($F390,$F48:$FS48,1,FALSE),0)=0,0,1)</f>
        <v>0</v>
      </c>
      <c r="BB390" s="450">
        <f>IF(IFERROR(HLOOKUP($F390,$F49:$FS49,1,FALSE),0)=0,0,1)</f>
        <v>0</v>
      </c>
      <c r="BC390" s="450">
        <f>IF(IFERROR(HLOOKUP($F390,$F50:$FS50,1,FALSE),0)=0,0,1)</f>
        <v>0</v>
      </c>
      <c r="BD390" s="450">
        <f>IF(IFERROR(HLOOKUP($F390,$F51:$FS51,1,FALSE),0)=0,0,1)</f>
        <v>0</v>
      </c>
      <c r="BE390" s="450">
        <f>IF(IFERROR(HLOOKUP($F390,$F52:$FS52,1,FALSE),0)=0,0,1)</f>
        <v>0</v>
      </c>
      <c r="BF390" s="450">
        <f>IF(IFERROR(HLOOKUP($F390,$F53:$FS53,1,FALSE),0)=0,0,1)</f>
        <v>0</v>
      </c>
      <c r="BG390" s="450">
        <f>IF(IFERROR(HLOOKUP($F390,$F54:$FS54,1,FALSE),0)=0,0,1)</f>
        <v>0</v>
      </c>
      <c r="BH390" s="450">
        <f>IF(IFERROR(HLOOKUP($F390,$F55:$FS55,1,FALSE),0)=0,0,1)</f>
        <v>0</v>
      </c>
      <c r="BI390" s="450">
        <f>IF(IFERROR(HLOOKUP($F390,$F56:$FS56,1,FALSE),0)=0,0,1)</f>
        <v>0</v>
      </c>
      <c r="BJ390" s="450">
        <f>IF(IFERROR(HLOOKUP($F390,$F57:$FS57,1,FALSE),0)=0,0,1)</f>
        <v>0</v>
      </c>
      <c r="BK390" s="450">
        <f>IF(IFERROR(HLOOKUP($F390,$F58:$FS58,1,FALSE),0)=0,0,1)</f>
        <v>0</v>
      </c>
    </row>
    <row r="391" spans="1:63" ht="13">
      <c r="A391" s="609" t="s">
        <v>831</v>
      </c>
      <c r="B391" s="619" t="s">
        <v>791</v>
      </c>
      <c r="C391">
        <f t="shared" si="2"/>
        <v>1</v>
      </c>
      <c r="E391" s="609" t="s">
        <v>831</v>
      </c>
      <c r="F391" s="619" t="s">
        <v>791</v>
      </c>
      <c r="G391" s="450">
        <f>IF(IFERROR(HLOOKUP($F391,$F2:$FS2,1,FALSE),0)=0,0,1)</f>
        <v>0</v>
      </c>
      <c r="H391" s="450">
        <f>IF(IFERROR(HLOOKUP($F391,$F3:$FS3,1,FALSE),0)=0,0,1)</f>
        <v>1</v>
      </c>
      <c r="I391" s="450">
        <f>IF(IFERROR(HLOOKUP($F391,$F4:$FS4,1,FALSE),0)=0,0,1)</f>
        <v>0</v>
      </c>
      <c r="J391" s="450">
        <f>IF(IFERROR(HLOOKUP($F391,$F5:$FS5,1,FALSE),0)=0,0,1)</f>
        <v>0</v>
      </c>
      <c r="K391" s="450">
        <f>IF(IFERROR(HLOOKUP($F391,$F6:$FS6,1,FALSE),0)=0,0,1)</f>
        <v>0</v>
      </c>
      <c r="L391" s="450">
        <f>IF(IFERROR(HLOOKUP($F391,$F7:$FS7,1,FALSE),0)=0,0,1)</f>
        <v>0</v>
      </c>
      <c r="M391" s="450">
        <f>IF(IFERROR(HLOOKUP($F391,$F8:$FS8,1,FALSE),0)=0,0,1)</f>
        <v>0</v>
      </c>
      <c r="N391" s="450">
        <f>IF(IFERROR(HLOOKUP($F391,$F9:$FS9,1,FALSE),0)=0,0,1)</f>
        <v>0</v>
      </c>
      <c r="O391" s="450">
        <f>IF(IFERROR(HLOOKUP($F391,$F10:$FS10,1,FALSE),0)=0,0,1)</f>
        <v>0</v>
      </c>
      <c r="P391" s="450">
        <f>IF(IFERROR(HLOOKUP($F391,$F11:$FS11,1,FALSE),0)=0,0,1)</f>
        <v>0</v>
      </c>
      <c r="Q391" s="450">
        <f>IF(IFERROR(HLOOKUP($F391,$F12:$FS12,1,FALSE),0)=0,0,1)</f>
        <v>0</v>
      </c>
      <c r="R391" s="450">
        <f>IF(IFERROR(HLOOKUP($F391,$F13:$FS13,1,FALSE),0)=0,0,1)</f>
        <v>0</v>
      </c>
      <c r="S391" s="450">
        <f>IF(IFERROR(HLOOKUP($F391,$F14:$FS14,1,FALSE),0)=0,0,1)</f>
        <v>0</v>
      </c>
      <c r="T391" s="450">
        <f>IF(IFERROR(HLOOKUP($F391,$F15:$FS15,1,FALSE),0)=0,0,1)</f>
        <v>0</v>
      </c>
      <c r="U391" s="450">
        <f>IF(IFERROR(HLOOKUP($F391,$F16:$FS16,1,FALSE),0)=0,0,1)</f>
        <v>0</v>
      </c>
      <c r="V391" s="450">
        <f>IF(IFERROR(HLOOKUP($F391,$F17:$FS17,1,FALSE),0)=0,0,1)</f>
        <v>0</v>
      </c>
      <c r="W391" s="450">
        <f>IF(IFERROR(HLOOKUP($F391,$F18:$FS18,1,FALSE),0)=0,0,1)</f>
        <v>0</v>
      </c>
      <c r="X391" s="450">
        <f>IF(IFERROR(HLOOKUP($F391,$F19:$FS19,1,FALSE),0)=0,0,1)</f>
        <v>0</v>
      </c>
      <c r="Y391" s="450">
        <f>IF(IFERROR(HLOOKUP($F391,$F20:$FS20,1,FALSE),0)=0,0,1)</f>
        <v>0</v>
      </c>
      <c r="Z391" s="450">
        <f>IF(IFERROR(HLOOKUP($F391,$F21:$FS21,1,FALSE),0)=0,0,1)</f>
        <v>0</v>
      </c>
      <c r="AA391" s="450">
        <f>IF(IFERROR(HLOOKUP($F391,$F22:$FS22,1,FALSE),0)=0,0,1)</f>
        <v>0</v>
      </c>
      <c r="AB391" s="450">
        <f>IF(IFERROR(HLOOKUP($F391,$F23:$FS23,1,FALSE),0)=0,0,1)</f>
        <v>0</v>
      </c>
      <c r="AC391" s="450">
        <f>IF(IFERROR(HLOOKUP($F391,$F24:$FS24,1,FALSE),0)=0,0,1)</f>
        <v>0</v>
      </c>
      <c r="AD391" s="450">
        <f>IF(IFERROR(HLOOKUP($F391,$F25:$FS25,1,FALSE),0)=0,0,1)</f>
        <v>0</v>
      </c>
      <c r="AE391" s="450">
        <f>IF(IFERROR(HLOOKUP($F391,$F26:$FS26,1,FALSE),0)=0,0,1)</f>
        <v>0</v>
      </c>
      <c r="AF391" s="450">
        <f>IF(IFERROR(HLOOKUP($F391,$F27:$FS27,1,FALSE),0)=0,0,1)</f>
        <v>0</v>
      </c>
      <c r="AG391" s="450">
        <f>IF(IFERROR(HLOOKUP($F391,$F28:$FS28,1,FALSE),0)=0,0,1)</f>
        <v>0</v>
      </c>
      <c r="AH391" s="450">
        <f>IF(IFERROR(HLOOKUP($F391,$F29:$FS29,1,FALSE),0)=0,0,1)</f>
        <v>0</v>
      </c>
      <c r="AI391" s="450">
        <f>IF(IFERROR(HLOOKUP($F391,$F30:$FS30,1,FALSE),0)=0,0,1)</f>
        <v>0</v>
      </c>
      <c r="AJ391" s="450">
        <f>IF(IFERROR(HLOOKUP($F391,$F31:$FS31,1,FALSE),0)=0,0,1)</f>
        <v>0</v>
      </c>
      <c r="AK391" s="450">
        <f>IF(IFERROR(HLOOKUP($F391,$F32:$FS32,1,FALSE),0)=0,0,1)</f>
        <v>0</v>
      </c>
      <c r="AL391" s="450">
        <f>IF(IFERROR(HLOOKUP($F391,$F33:$FS33,1,FALSE),0)=0,0,1)</f>
        <v>0</v>
      </c>
      <c r="AM391" s="450">
        <f>IF(IFERROR(HLOOKUP($F391,$F34:$FS34,1,FALSE),0)=0,0,1)</f>
        <v>0</v>
      </c>
      <c r="AN391" s="450">
        <f>IF(IFERROR(HLOOKUP($F391,$F35:$FS35,1,FALSE),0)=0,0,1)</f>
        <v>0</v>
      </c>
      <c r="AO391" s="450">
        <f>IF(IFERROR(HLOOKUP($F391,$F36:$FS36,1,FALSE),0)=0,0,1)</f>
        <v>0</v>
      </c>
      <c r="AP391" s="450">
        <f>IF(IFERROR(HLOOKUP($F391,$F37:$FS37,1,FALSE),0)=0,0,1)</f>
        <v>0</v>
      </c>
      <c r="AQ391" s="450">
        <f>IF(IFERROR(HLOOKUP($F391,$F38:$FS38,1,FALSE),0)=0,0,1)</f>
        <v>0</v>
      </c>
      <c r="AR391" s="450">
        <f>IF(IFERROR(HLOOKUP($F391,$F39:$FS39,1,FALSE),0)=0,0,1)</f>
        <v>0</v>
      </c>
      <c r="AS391" s="450">
        <f>IF(IFERROR(HLOOKUP($F391,$F40:$FS40,1,FALSE),0)=0,0,1)</f>
        <v>0</v>
      </c>
      <c r="AT391" s="450">
        <f>IF(IFERROR(HLOOKUP($F391,$F41:$FS41,1,FALSE),0)=0,0,1)</f>
        <v>0</v>
      </c>
      <c r="AU391" s="450">
        <f>IF(IFERROR(HLOOKUP($F391,$F42:$FS42,1,FALSE),0)=0,0,1)</f>
        <v>0</v>
      </c>
      <c r="AV391" s="450">
        <f>IF(IFERROR(HLOOKUP($F391,$F43:$FS43,1,FALSE),0)=0,0,1)</f>
        <v>0</v>
      </c>
      <c r="AW391" s="450">
        <f>IF(IFERROR(HLOOKUP($F391,$F44:$FS44,1,FALSE),0)=0,0,1)</f>
        <v>0</v>
      </c>
      <c r="AX391" s="450">
        <f>IF(IFERROR(HLOOKUP($F391,$F45:$FS45,1,FALSE),0)=0,0,1)</f>
        <v>0</v>
      </c>
      <c r="AY391" s="450">
        <f>IF(IFERROR(HLOOKUP($F391,$F46:$FS46,1,FALSE),0)=0,0,1)</f>
        <v>0</v>
      </c>
      <c r="AZ391" s="450">
        <f>IF(IFERROR(HLOOKUP($F391,$F47:$FS47,1,FALSE),0)=0,0,1)</f>
        <v>0</v>
      </c>
      <c r="BA391" s="450">
        <f>IF(IFERROR(HLOOKUP($F391,$F48:$FS48,1,FALSE),0)=0,0,1)</f>
        <v>0</v>
      </c>
      <c r="BB391" s="450">
        <f>IF(IFERROR(HLOOKUP($F391,$F49:$FS49,1,FALSE),0)=0,0,1)</f>
        <v>0</v>
      </c>
      <c r="BC391" s="450">
        <f>IF(IFERROR(HLOOKUP($F391,$F50:$FS50,1,FALSE),0)=0,0,1)</f>
        <v>0</v>
      </c>
      <c r="BD391" s="450">
        <f>IF(IFERROR(HLOOKUP($F391,$F51:$FS51,1,FALSE),0)=0,0,1)</f>
        <v>0</v>
      </c>
      <c r="BE391" s="450">
        <f>IF(IFERROR(HLOOKUP($F391,$F52:$FS52,1,FALSE),0)=0,0,1)</f>
        <v>0</v>
      </c>
      <c r="BF391" s="450">
        <f>IF(IFERROR(HLOOKUP($F391,$F53:$FS53,1,FALSE),0)=0,0,1)</f>
        <v>0</v>
      </c>
      <c r="BG391" s="450">
        <f>IF(IFERROR(HLOOKUP($F391,$F54:$FS54,1,FALSE),0)=0,0,1)</f>
        <v>0</v>
      </c>
      <c r="BH391" s="450">
        <f>IF(IFERROR(HLOOKUP($F391,$F55:$FS55,1,FALSE),0)=0,0,1)</f>
        <v>0</v>
      </c>
      <c r="BI391" s="450">
        <f>IF(IFERROR(HLOOKUP($F391,$F56:$FS56,1,FALSE),0)=0,0,1)</f>
        <v>0</v>
      </c>
      <c r="BJ391" s="450">
        <f>IF(IFERROR(HLOOKUP($F391,$F57:$FS57,1,FALSE),0)=0,0,1)</f>
        <v>0</v>
      </c>
      <c r="BK391" s="450">
        <f>IF(IFERROR(HLOOKUP($F391,$F58:$FS58,1,FALSE),0)=0,0,1)</f>
        <v>0</v>
      </c>
    </row>
    <row r="392" spans="1:63" ht="13">
      <c r="A392" s="609" t="s">
        <v>831</v>
      </c>
      <c r="B392" s="619" t="s">
        <v>792</v>
      </c>
      <c r="C392">
        <f t="shared" si="2"/>
        <v>1</v>
      </c>
      <c r="E392" s="609" t="s">
        <v>831</v>
      </c>
      <c r="F392" s="619" t="s">
        <v>792</v>
      </c>
      <c r="G392" s="450">
        <f>IF(IFERROR(HLOOKUP($F392,$F2:$FS2,1,FALSE),0)=0,0,1)</f>
        <v>0</v>
      </c>
      <c r="H392" s="450">
        <f>IF(IFERROR(HLOOKUP($F392,$F3:$FS3,1,FALSE),0)=0,0,1)</f>
        <v>1</v>
      </c>
      <c r="I392" s="450">
        <f>IF(IFERROR(HLOOKUP($F392,$F4:$FS4,1,FALSE),0)=0,0,1)</f>
        <v>0</v>
      </c>
      <c r="J392" s="450">
        <f>IF(IFERROR(HLOOKUP($F392,$F5:$FS5,1,FALSE),0)=0,0,1)</f>
        <v>0</v>
      </c>
      <c r="K392" s="450">
        <f>IF(IFERROR(HLOOKUP($F392,$F6:$FS6,1,FALSE),0)=0,0,1)</f>
        <v>0</v>
      </c>
      <c r="L392" s="450">
        <f>IF(IFERROR(HLOOKUP($F392,$F7:$FS7,1,FALSE),0)=0,0,1)</f>
        <v>0</v>
      </c>
      <c r="M392" s="450">
        <f>IF(IFERROR(HLOOKUP($F392,$F8:$FS8,1,FALSE),0)=0,0,1)</f>
        <v>0</v>
      </c>
      <c r="N392" s="450">
        <f>IF(IFERROR(HLOOKUP($F392,$F9:$FS9,1,FALSE),0)=0,0,1)</f>
        <v>0</v>
      </c>
      <c r="O392" s="450">
        <f>IF(IFERROR(HLOOKUP($F392,$F10:$FS10,1,FALSE),0)=0,0,1)</f>
        <v>0</v>
      </c>
      <c r="P392" s="450">
        <f>IF(IFERROR(HLOOKUP($F392,$F11:$FS11,1,FALSE),0)=0,0,1)</f>
        <v>0</v>
      </c>
      <c r="Q392" s="450">
        <f>IF(IFERROR(HLOOKUP($F392,$F12:$FS12,1,FALSE),0)=0,0,1)</f>
        <v>0</v>
      </c>
      <c r="R392" s="450">
        <f>IF(IFERROR(HLOOKUP($F392,$F13:$FS13,1,FALSE),0)=0,0,1)</f>
        <v>0</v>
      </c>
      <c r="S392" s="450">
        <f>IF(IFERROR(HLOOKUP($F392,$F14:$FS14,1,FALSE),0)=0,0,1)</f>
        <v>0</v>
      </c>
      <c r="T392" s="450">
        <f>IF(IFERROR(HLOOKUP($F392,$F15:$FS15,1,FALSE),0)=0,0,1)</f>
        <v>0</v>
      </c>
      <c r="U392" s="450">
        <f>IF(IFERROR(HLOOKUP($F392,$F16:$FS16,1,FALSE),0)=0,0,1)</f>
        <v>0</v>
      </c>
      <c r="V392" s="450">
        <f>IF(IFERROR(HLOOKUP($F392,$F17:$FS17,1,FALSE),0)=0,0,1)</f>
        <v>0</v>
      </c>
      <c r="W392" s="450">
        <f>IF(IFERROR(HLOOKUP($F392,$F18:$FS18,1,FALSE),0)=0,0,1)</f>
        <v>0</v>
      </c>
      <c r="X392" s="450">
        <f>IF(IFERROR(HLOOKUP($F392,$F19:$FS19,1,FALSE),0)=0,0,1)</f>
        <v>0</v>
      </c>
      <c r="Y392" s="450">
        <f>IF(IFERROR(HLOOKUP($F392,$F20:$FS20,1,FALSE),0)=0,0,1)</f>
        <v>0</v>
      </c>
      <c r="Z392" s="450">
        <f>IF(IFERROR(HLOOKUP($F392,$F21:$FS21,1,FALSE),0)=0,0,1)</f>
        <v>0</v>
      </c>
      <c r="AA392" s="450">
        <f>IF(IFERROR(HLOOKUP($F392,$F22:$FS22,1,FALSE),0)=0,0,1)</f>
        <v>0</v>
      </c>
      <c r="AB392" s="450">
        <f>IF(IFERROR(HLOOKUP($F392,$F23:$FS23,1,FALSE),0)=0,0,1)</f>
        <v>0</v>
      </c>
      <c r="AC392" s="450">
        <f>IF(IFERROR(HLOOKUP($F392,$F24:$FS24,1,FALSE),0)=0,0,1)</f>
        <v>0</v>
      </c>
      <c r="AD392" s="450">
        <f>IF(IFERROR(HLOOKUP($F392,$F25:$FS25,1,FALSE),0)=0,0,1)</f>
        <v>0</v>
      </c>
      <c r="AE392" s="450">
        <f>IF(IFERROR(HLOOKUP($F392,$F26:$FS26,1,FALSE),0)=0,0,1)</f>
        <v>0</v>
      </c>
      <c r="AF392" s="450">
        <f>IF(IFERROR(HLOOKUP($F392,$F27:$FS27,1,FALSE),0)=0,0,1)</f>
        <v>0</v>
      </c>
      <c r="AG392" s="450">
        <f>IF(IFERROR(HLOOKUP($F392,$F28:$FS28,1,FALSE),0)=0,0,1)</f>
        <v>0</v>
      </c>
      <c r="AH392" s="450">
        <f>IF(IFERROR(HLOOKUP($F392,$F29:$FS29,1,FALSE),0)=0,0,1)</f>
        <v>0</v>
      </c>
      <c r="AI392" s="450">
        <f>IF(IFERROR(HLOOKUP($F392,$F30:$FS30,1,FALSE),0)=0,0,1)</f>
        <v>0</v>
      </c>
      <c r="AJ392" s="450">
        <f>IF(IFERROR(HLOOKUP($F392,$F31:$FS31,1,FALSE),0)=0,0,1)</f>
        <v>0</v>
      </c>
      <c r="AK392" s="450">
        <f>IF(IFERROR(HLOOKUP($F392,$F32:$FS32,1,FALSE),0)=0,0,1)</f>
        <v>0</v>
      </c>
      <c r="AL392" s="450">
        <f>IF(IFERROR(HLOOKUP($F392,$F33:$FS33,1,FALSE),0)=0,0,1)</f>
        <v>0</v>
      </c>
      <c r="AM392" s="450">
        <f>IF(IFERROR(HLOOKUP($F392,$F34:$FS34,1,FALSE),0)=0,0,1)</f>
        <v>0</v>
      </c>
      <c r="AN392" s="450">
        <f>IF(IFERROR(HLOOKUP($F392,$F35:$FS35,1,FALSE),0)=0,0,1)</f>
        <v>0</v>
      </c>
      <c r="AO392" s="450">
        <f>IF(IFERROR(HLOOKUP($F392,$F36:$FS36,1,FALSE),0)=0,0,1)</f>
        <v>0</v>
      </c>
      <c r="AP392" s="450">
        <f>IF(IFERROR(HLOOKUP($F392,$F37:$FS37,1,FALSE),0)=0,0,1)</f>
        <v>0</v>
      </c>
      <c r="AQ392" s="450">
        <f>IF(IFERROR(HLOOKUP($F392,$F38:$FS38,1,FALSE),0)=0,0,1)</f>
        <v>0</v>
      </c>
      <c r="AR392" s="450">
        <f>IF(IFERROR(HLOOKUP($F392,$F39:$FS39,1,FALSE),0)=0,0,1)</f>
        <v>0</v>
      </c>
      <c r="AS392" s="450">
        <f>IF(IFERROR(HLOOKUP($F392,$F40:$FS40,1,FALSE),0)=0,0,1)</f>
        <v>0</v>
      </c>
      <c r="AT392" s="450">
        <f>IF(IFERROR(HLOOKUP($F392,$F41:$FS41,1,FALSE),0)=0,0,1)</f>
        <v>0</v>
      </c>
      <c r="AU392" s="450">
        <f>IF(IFERROR(HLOOKUP($F392,$F42:$FS42,1,FALSE),0)=0,0,1)</f>
        <v>0</v>
      </c>
      <c r="AV392" s="450">
        <f>IF(IFERROR(HLOOKUP($F392,$F43:$FS43,1,FALSE),0)=0,0,1)</f>
        <v>0</v>
      </c>
      <c r="AW392" s="450">
        <f>IF(IFERROR(HLOOKUP($F392,$F44:$FS44,1,FALSE),0)=0,0,1)</f>
        <v>0</v>
      </c>
      <c r="AX392" s="450">
        <f>IF(IFERROR(HLOOKUP($F392,$F45:$FS45,1,FALSE),0)=0,0,1)</f>
        <v>0</v>
      </c>
      <c r="AY392" s="450">
        <f>IF(IFERROR(HLOOKUP($F392,$F46:$FS46,1,FALSE),0)=0,0,1)</f>
        <v>0</v>
      </c>
      <c r="AZ392" s="450">
        <f>IF(IFERROR(HLOOKUP($F392,$F47:$FS47,1,FALSE),0)=0,0,1)</f>
        <v>0</v>
      </c>
      <c r="BA392" s="450">
        <f>IF(IFERROR(HLOOKUP($F392,$F48:$FS48,1,FALSE),0)=0,0,1)</f>
        <v>0</v>
      </c>
      <c r="BB392" s="450">
        <f>IF(IFERROR(HLOOKUP($F392,$F49:$FS49,1,FALSE),0)=0,0,1)</f>
        <v>0</v>
      </c>
      <c r="BC392" s="450">
        <f>IF(IFERROR(HLOOKUP($F392,$F50:$FS50,1,FALSE),0)=0,0,1)</f>
        <v>0</v>
      </c>
      <c r="BD392" s="450">
        <f>IF(IFERROR(HLOOKUP($F392,$F51:$FS51,1,FALSE),0)=0,0,1)</f>
        <v>0</v>
      </c>
      <c r="BE392" s="450">
        <f>IF(IFERROR(HLOOKUP($F392,$F52:$FS52,1,FALSE),0)=0,0,1)</f>
        <v>0</v>
      </c>
      <c r="BF392" s="450">
        <f>IF(IFERROR(HLOOKUP($F392,$F53:$FS53,1,FALSE),0)=0,0,1)</f>
        <v>0</v>
      </c>
      <c r="BG392" s="450">
        <f>IF(IFERROR(HLOOKUP($F392,$F54:$FS54,1,FALSE),0)=0,0,1)</f>
        <v>0</v>
      </c>
      <c r="BH392" s="450">
        <f>IF(IFERROR(HLOOKUP($F392,$F55:$FS55,1,FALSE),0)=0,0,1)</f>
        <v>0</v>
      </c>
      <c r="BI392" s="450">
        <f>IF(IFERROR(HLOOKUP($F392,$F56:$FS56,1,FALSE),0)=0,0,1)</f>
        <v>0</v>
      </c>
      <c r="BJ392" s="450">
        <f>IF(IFERROR(HLOOKUP($F392,$F57:$FS57,1,FALSE),0)=0,0,1)</f>
        <v>0</v>
      </c>
      <c r="BK392" s="450">
        <f>IF(IFERROR(HLOOKUP($F392,$F58:$FS58,1,FALSE),0)=0,0,1)</f>
        <v>0</v>
      </c>
    </row>
    <row r="393" spans="1:63" ht="13">
      <c r="A393" s="609" t="s">
        <v>831</v>
      </c>
      <c r="B393" s="619" t="s">
        <v>793</v>
      </c>
      <c r="C393">
        <f t="shared" si="2"/>
        <v>1</v>
      </c>
      <c r="E393" s="609" t="s">
        <v>831</v>
      </c>
      <c r="F393" s="619" t="s">
        <v>793</v>
      </c>
      <c r="G393" s="450">
        <f>IF(IFERROR(HLOOKUP($F393,$F2:$FS2,1,FALSE),0)=0,0,1)</f>
        <v>0</v>
      </c>
      <c r="H393" s="450">
        <f>IF(IFERROR(HLOOKUP($F393,$F3:$FS3,1,FALSE),0)=0,0,1)</f>
        <v>1</v>
      </c>
      <c r="I393" s="450">
        <f>IF(IFERROR(HLOOKUP($F393,$F4:$FS4,1,FALSE),0)=0,0,1)</f>
        <v>0</v>
      </c>
      <c r="J393" s="450">
        <f>IF(IFERROR(HLOOKUP($F393,$F5:$FS5,1,FALSE),0)=0,0,1)</f>
        <v>0</v>
      </c>
      <c r="K393" s="450">
        <f>IF(IFERROR(HLOOKUP($F393,$F6:$FS6,1,FALSE),0)=0,0,1)</f>
        <v>0</v>
      </c>
      <c r="L393" s="450">
        <f>IF(IFERROR(HLOOKUP($F393,$F7:$FS7,1,FALSE),0)=0,0,1)</f>
        <v>0</v>
      </c>
      <c r="M393" s="450">
        <f>IF(IFERROR(HLOOKUP($F393,$F8:$FS8,1,FALSE),0)=0,0,1)</f>
        <v>0</v>
      </c>
      <c r="N393" s="450">
        <f>IF(IFERROR(HLOOKUP($F393,$F9:$FS9,1,FALSE),0)=0,0,1)</f>
        <v>0</v>
      </c>
      <c r="O393" s="450">
        <f>IF(IFERROR(HLOOKUP($F393,$F10:$FS10,1,FALSE),0)=0,0,1)</f>
        <v>0</v>
      </c>
      <c r="P393" s="450">
        <f>IF(IFERROR(HLOOKUP($F393,$F11:$FS11,1,FALSE),0)=0,0,1)</f>
        <v>0</v>
      </c>
      <c r="Q393" s="450">
        <f>IF(IFERROR(HLOOKUP($F393,$F12:$FS12,1,FALSE),0)=0,0,1)</f>
        <v>0</v>
      </c>
      <c r="R393" s="450">
        <f>IF(IFERROR(HLOOKUP($F393,$F13:$FS13,1,FALSE),0)=0,0,1)</f>
        <v>0</v>
      </c>
      <c r="S393" s="450">
        <f>IF(IFERROR(HLOOKUP($F393,$F14:$FS14,1,FALSE),0)=0,0,1)</f>
        <v>0</v>
      </c>
      <c r="T393" s="450">
        <f>IF(IFERROR(HLOOKUP($F393,$F15:$FS15,1,FALSE),0)=0,0,1)</f>
        <v>0</v>
      </c>
      <c r="U393" s="450">
        <f>IF(IFERROR(HLOOKUP($F393,$F16:$FS16,1,FALSE),0)=0,0,1)</f>
        <v>0</v>
      </c>
      <c r="V393" s="450">
        <f>IF(IFERROR(HLOOKUP($F393,$F17:$FS17,1,FALSE),0)=0,0,1)</f>
        <v>0</v>
      </c>
      <c r="W393" s="450">
        <f>IF(IFERROR(HLOOKUP($F393,$F18:$FS18,1,FALSE),0)=0,0,1)</f>
        <v>0</v>
      </c>
      <c r="X393" s="450">
        <f>IF(IFERROR(HLOOKUP($F393,$F19:$FS19,1,FALSE),0)=0,0,1)</f>
        <v>0</v>
      </c>
      <c r="Y393" s="450">
        <f>IF(IFERROR(HLOOKUP($F393,$F20:$FS20,1,FALSE),0)=0,0,1)</f>
        <v>0</v>
      </c>
      <c r="Z393" s="450">
        <f>IF(IFERROR(HLOOKUP($F393,$F21:$FS21,1,FALSE),0)=0,0,1)</f>
        <v>0</v>
      </c>
      <c r="AA393" s="450">
        <f>IF(IFERROR(HLOOKUP($F393,$F22:$FS22,1,FALSE),0)=0,0,1)</f>
        <v>0</v>
      </c>
      <c r="AB393" s="450">
        <f>IF(IFERROR(HLOOKUP($F393,$F23:$FS23,1,FALSE),0)=0,0,1)</f>
        <v>0</v>
      </c>
      <c r="AC393" s="450">
        <f>IF(IFERROR(HLOOKUP($F393,$F24:$FS24,1,FALSE),0)=0,0,1)</f>
        <v>0</v>
      </c>
      <c r="AD393" s="450">
        <f>IF(IFERROR(HLOOKUP($F393,$F25:$FS25,1,FALSE),0)=0,0,1)</f>
        <v>0</v>
      </c>
      <c r="AE393" s="450">
        <f>IF(IFERROR(HLOOKUP($F393,$F26:$FS26,1,FALSE),0)=0,0,1)</f>
        <v>0</v>
      </c>
      <c r="AF393" s="450">
        <f>IF(IFERROR(HLOOKUP($F393,$F27:$FS27,1,FALSE),0)=0,0,1)</f>
        <v>0</v>
      </c>
      <c r="AG393" s="450">
        <f>IF(IFERROR(HLOOKUP($F393,$F28:$FS28,1,FALSE),0)=0,0,1)</f>
        <v>0</v>
      </c>
      <c r="AH393" s="450">
        <f>IF(IFERROR(HLOOKUP($F393,$F29:$FS29,1,FALSE),0)=0,0,1)</f>
        <v>0</v>
      </c>
      <c r="AI393" s="450">
        <f>IF(IFERROR(HLOOKUP($F393,$F30:$FS30,1,FALSE),0)=0,0,1)</f>
        <v>0</v>
      </c>
      <c r="AJ393" s="450">
        <f>IF(IFERROR(HLOOKUP($F393,$F31:$FS31,1,FALSE),0)=0,0,1)</f>
        <v>0</v>
      </c>
      <c r="AK393" s="450">
        <f>IF(IFERROR(HLOOKUP($F393,$F32:$FS32,1,FALSE),0)=0,0,1)</f>
        <v>0</v>
      </c>
      <c r="AL393" s="450">
        <f>IF(IFERROR(HLOOKUP($F393,$F33:$FS33,1,FALSE),0)=0,0,1)</f>
        <v>0</v>
      </c>
      <c r="AM393" s="450">
        <f>IF(IFERROR(HLOOKUP($F393,$F34:$FS34,1,FALSE),0)=0,0,1)</f>
        <v>0</v>
      </c>
      <c r="AN393" s="450">
        <f>IF(IFERROR(HLOOKUP($F393,$F35:$FS35,1,FALSE),0)=0,0,1)</f>
        <v>0</v>
      </c>
      <c r="AO393" s="450">
        <f>IF(IFERROR(HLOOKUP($F393,$F36:$FS36,1,FALSE),0)=0,0,1)</f>
        <v>0</v>
      </c>
      <c r="AP393" s="450">
        <f>IF(IFERROR(HLOOKUP($F393,$F37:$FS37,1,FALSE),0)=0,0,1)</f>
        <v>0</v>
      </c>
      <c r="AQ393" s="450">
        <f>IF(IFERROR(HLOOKUP($F393,$F38:$FS38,1,FALSE),0)=0,0,1)</f>
        <v>0</v>
      </c>
      <c r="AR393" s="450">
        <f>IF(IFERROR(HLOOKUP($F393,$F39:$FS39,1,FALSE),0)=0,0,1)</f>
        <v>0</v>
      </c>
      <c r="AS393" s="450">
        <f>IF(IFERROR(HLOOKUP($F393,$F40:$FS40,1,FALSE),0)=0,0,1)</f>
        <v>0</v>
      </c>
      <c r="AT393" s="450">
        <f>IF(IFERROR(HLOOKUP($F393,$F41:$FS41,1,FALSE),0)=0,0,1)</f>
        <v>0</v>
      </c>
      <c r="AU393" s="450">
        <f>IF(IFERROR(HLOOKUP($F393,$F42:$FS42,1,FALSE),0)=0,0,1)</f>
        <v>0</v>
      </c>
      <c r="AV393" s="450">
        <f>IF(IFERROR(HLOOKUP($F393,$F43:$FS43,1,FALSE),0)=0,0,1)</f>
        <v>0</v>
      </c>
      <c r="AW393" s="450">
        <f>IF(IFERROR(HLOOKUP($F393,$F44:$FS44,1,FALSE),0)=0,0,1)</f>
        <v>0</v>
      </c>
      <c r="AX393" s="450">
        <f>IF(IFERROR(HLOOKUP($F393,$F45:$FS45,1,FALSE),0)=0,0,1)</f>
        <v>0</v>
      </c>
      <c r="AY393" s="450">
        <f>IF(IFERROR(HLOOKUP($F393,$F46:$FS46,1,FALSE),0)=0,0,1)</f>
        <v>0</v>
      </c>
      <c r="AZ393" s="450">
        <f>IF(IFERROR(HLOOKUP($F393,$F47:$FS47,1,FALSE),0)=0,0,1)</f>
        <v>0</v>
      </c>
      <c r="BA393" s="450">
        <f>IF(IFERROR(HLOOKUP($F393,$F48:$FS48,1,FALSE),0)=0,0,1)</f>
        <v>0</v>
      </c>
      <c r="BB393" s="450">
        <f>IF(IFERROR(HLOOKUP($F393,$F49:$FS49,1,FALSE),0)=0,0,1)</f>
        <v>0</v>
      </c>
      <c r="BC393" s="450">
        <f>IF(IFERROR(HLOOKUP($F393,$F50:$FS50,1,FALSE),0)=0,0,1)</f>
        <v>0</v>
      </c>
      <c r="BD393" s="450">
        <f>IF(IFERROR(HLOOKUP($F393,$F51:$FS51,1,FALSE),0)=0,0,1)</f>
        <v>0</v>
      </c>
      <c r="BE393" s="450">
        <f>IF(IFERROR(HLOOKUP($F393,$F52:$FS52,1,FALSE),0)=0,0,1)</f>
        <v>0</v>
      </c>
      <c r="BF393" s="450">
        <f>IF(IFERROR(HLOOKUP($F393,$F53:$FS53,1,FALSE),0)=0,0,1)</f>
        <v>0</v>
      </c>
      <c r="BG393" s="450">
        <f>IF(IFERROR(HLOOKUP($F393,$F54:$FS54,1,FALSE),0)=0,0,1)</f>
        <v>0</v>
      </c>
      <c r="BH393" s="450">
        <f>IF(IFERROR(HLOOKUP($F393,$F55:$FS55,1,FALSE),0)=0,0,1)</f>
        <v>0</v>
      </c>
      <c r="BI393" s="450">
        <f>IF(IFERROR(HLOOKUP($F393,$F56:$FS56,1,FALSE),0)=0,0,1)</f>
        <v>0</v>
      </c>
      <c r="BJ393" s="450">
        <f>IF(IFERROR(HLOOKUP($F393,$F57:$FS57,1,FALSE),0)=0,0,1)</f>
        <v>0</v>
      </c>
      <c r="BK393" s="450">
        <f>IF(IFERROR(HLOOKUP($F393,$F58:$FS58,1,FALSE),0)=0,0,1)</f>
        <v>0</v>
      </c>
    </row>
    <row r="394" spans="1:63" ht="13">
      <c r="A394" s="609" t="s">
        <v>831</v>
      </c>
      <c r="B394" s="619" t="s">
        <v>794</v>
      </c>
      <c r="C394">
        <f t="shared" si="2"/>
        <v>1</v>
      </c>
      <c r="E394" s="609" t="s">
        <v>831</v>
      </c>
      <c r="F394" s="619" t="s">
        <v>794</v>
      </c>
      <c r="G394" s="450">
        <f>IF(IFERROR(HLOOKUP($F394,$F2:$FS2,1,FALSE),0)=0,0,1)</f>
        <v>0</v>
      </c>
      <c r="H394" s="450">
        <f>IF(IFERROR(HLOOKUP($F394,$F3:$FS3,1,FALSE),0)=0,0,1)</f>
        <v>1</v>
      </c>
      <c r="I394" s="450">
        <f>IF(IFERROR(HLOOKUP($F394,$F4:$FS4,1,FALSE),0)=0,0,1)</f>
        <v>0</v>
      </c>
      <c r="J394" s="450">
        <f>IF(IFERROR(HLOOKUP($F394,$F5:$FS5,1,FALSE),0)=0,0,1)</f>
        <v>0</v>
      </c>
      <c r="K394" s="450">
        <f>IF(IFERROR(HLOOKUP($F394,$F6:$FS6,1,FALSE),0)=0,0,1)</f>
        <v>0</v>
      </c>
      <c r="L394" s="450">
        <f>IF(IFERROR(HLOOKUP($F394,$F7:$FS7,1,FALSE),0)=0,0,1)</f>
        <v>0</v>
      </c>
      <c r="M394" s="450">
        <f>IF(IFERROR(HLOOKUP($F394,$F8:$FS8,1,FALSE),0)=0,0,1)</f>
        <v>0</v>
      </c>
      <c r="N394" s="450">
        <f>IF(IFERROR(HLOOKUP($F394,$F9:$FS9,1,FALSE),0)=0,0,1)</f>
        <v>0</v>
      </c>
      <c r="O394" s="450">
        <f>IF(IFERROR(HLOOKUP($F394,$F10:$FS10,1,FALSE),0)=0,0,1)</f>
        <v>0</v>
      </c>
      <c r="P394" s="450">
        <f>IF(IFERROR(HLOOKUP($F394,$F11:$FS11,1,FALSE),0)=0,0,1)</f>
        <v>0</v>
      </c>
      <c r="Q394" s="450">
        <f>IF(IFERROR(HLOOKUP($F394,$F12:$FS12,1,FALSE),0)=0,0,1)</f>
        <v>0</v>
      </c>
      <c r="R394" s="450">
        <f>IF(IFERROR(HLOOKUP($F394,$F13:$FS13,1,FALSE),0)=0,0,1)</f>
        <v>0</v>
      </c>
      <c r="S394" s="450">
        <f>IF(IFERROR(HLOOKUP($F394,$F14:$FS14,1,FALSE),0)=0,0,1)</f>
        <v>0</v>
      </c>
      <c r="T394" s="450">
        <f>IF(IFERROR(HLOOKUP($F394,$F15:$FS15,1,FALSE),0)=0,0,1)</f>
        <v>0</v>
      </c>
      <c r="U394" s="450">
        <f>IF(IFERROR(HLOOKUP($F394,$F16:$FS16,1,FALSE),0)=0,0,1)</f>
        <v>0</v>
      </c>
      <c r="V394" s="450">
        <f>IF(IFERROR(HLOOKUP($F394,$F17:$FS17,1,FALSE),0)=0,0,1)</f>
        <v>0</v>
      </c>
      <c r="W394" s="450">
        <f>IF(IFERROR(HLOOKUP($F394,$F18:$FS18,1,FALSE),0)=0,0,1)</f>
        <v>0</v>
      </c>
      <c r="X394" s="450">
        <f>IF(IFERROR(HLOOKUP($F394,$F19:$FS19,1,FALSE),0)=0,0,1)</f>
        <v>0</v>
      </c>
      <c r="Y394" s="450">
        <f>IF(IFERROR(HLOOKUP($F394,$F20:$FS20,1,FALSE),0)=0,0,1)</f>
        <v>0</v>
      </c>
      <c r="Z394" s="450">
        <f>IF(IFERROR(HLOOKUP($F394,$F21:$FS21,1,FALSE),0)=0,0,1)</f>
        <v>0</v>
      </c>
      <c r="AA394" s="450">
        <f>IF(IFERROR(HLOOKUP($F394,$F22:$FS22,1,FALSE),0)=0,0,1)</f>
        <v>0</v>
      </c>
      <c r="AB394" s="450">
        <f>IF(IFERROR(HLOOKUP($F394,$F23:$FS23,1,FALSE),0)=0,0,1)</f>
        <v>0</v>
      </c>
      <c r="AC394" s="450">
        <f>IF(IFERROR(HLOOKUP($F394,$F24:$FS24,1,FALSE),0)=0,0,1)</f>
        <v>0</v>
      </c>
      <c r="AD394" s="450">
        <f>IF(IFERROR(HLOOKUP($F394,$F25:$FS25,1,FALSE),0)=0,0,1)</f>
        <v>0</v>
      </c>
      <c r="AE394" s="450">
        <f>IF(IFERROR(HLOOKUP($F394,$F26:$FS26,1,FALSE),0)=0,0,1)</f>
        <v>0</v>
      </c>
      <c r="AF394" s="450">
        <f>IF(IFERROR(HLOOKUP($F394,$F27:$FS27,1,FALSE),0)=0,0,1)</f>
        <v>0</v>
      </c>
      <c r="AG394" s="450">
        <f>IF(IFERROR(HLOOKUP($F394,$F28:$FS28,1,FALSE),0)=0,0,1)</f>
        <v>0</v>
      </c>
      <c r="AH394" s="450">
        <f>IF(IFERROR(HLOOKUP($F394,$F29:$FS29,1,FALSE),0)=0,0,1)</f>
        <v>0</v>
      </c>
      <c r="AI394" s="450">
        <f>IF(IFERROR(HLOOKUP($F394,$F30:$FS30,1,FALSE),0)=0,0,1)</f>
        <v>0</v>
      </c>
      <c r="AJ394" s="450">
        <f>IF(IFERROR(HLOOKUP($F394,$F31:$FS31,1,FALSE),0)=0,0,1)</f>
        <v>0</v>
      </c>
      <c r="AK394" s="450">
        <f>IF(IFERROR(HLOOKUP($F394,$F32:$FS32,1,FALSE),0)=0,0,1)</f>
        <v>0</v>
      </c>
      <c r="AL394" s="450">
        <f>IF(IFERROR(HLOOKUP($F394,$F33:$FS33,1,FALSE),0)=0,0,1)</f>
        <v>0</v>
      </c>
      <c r="AM394" s="450">
        <f>IF(IFERROR(HLOOKUP($F394,$F34:$FS34,1,FALSE),0)=0,0,1)</f>
        <v>0</v>
      </c>
      <c r="AN394" s="450">
        <f>IF(IFERROR(HLOOKUP($F394,$F35:$FS35,1,FALSE),0)=0,0,1)</f>
        <v>0</v>
      </c>
      <c r="AO394" s="450">
        <f>IF(IFERROR(HLOOKUP($F394,$F36:$FS36,1,FALSE),0)=0,0,1)</f>
        <v>0</v>
      </c>
      <c r="AP394" s="450">
        <f>IF(IFERROR(HLOOKUP($F394,$F37:$FS37,1,FALSE),0)=0,0,1)</f>
        <v>0</v>
      </c>
      <c r="AQ394" s="450">
        <f>IF(IFERROR(HLOOKUP($F394,$F38:$FS38,1,FALSE),0)=0,0,1)</f>
        <v>0</v>
      </c>
      <c r="AR394" s="450">
        <f>IF(IFERROR(HLOOKUP($F394,$F39:$FS39,1,FALSE),0)=0,0,1)</f>
        <v>0</v>
      </c>
      <c r="AS394" s="450">
        <f>IF(IFERROR(HLOOKUP($F394,$F40:$FS40,1,FALSE),0)=0,0,1)</f>
        <v>0</v>
      </c>
      <c r="AT394" s="450">
        <f>IF(IFERROR(HLOOKUP($F394,$F41:$FS41,1,FALSE),0)=0,0,1)</f>
        <v>0</v>
      </c>
      <c r="AU394" s="450">
        <f>IF(IFERROR(HLOOKUP($F394,$F42:$FS42,1,FALSE),0)=0,0,1)</f>
        <v>0</v>
      </c>
      <c r="AV394" s="450">
        <f>IF(IFERROR(HLOOKUP($F394,$F43:$FS43,1,FALSE),0)=0,0,1)</f>
        <v>0</v>
      </c>
      <c r="AW394" s="450">
        <f>IF(IFERROR(HLOOKUP($F394,$F44:$FS44,1,FALSE),0)=0,0,1)</f>
        <v>0</v>
      </c>
      <c r="AX394" s="450">
        <f>IF(IFERROR(HLOOKUP($F394,$F45:$FS45,1,FALSE),0)=0,0,1)</f>
        <v>0</v>
      </c>
      <c r="AY394" s="450">
        <f>IF(IFERROR(HLOOKUP($F394,$F46:$FS46,1,FALSE),0)=0,0,1)</f>
        <v>0</v>
      </c>
      <c r="AZ394" s="450">
        <f>IF(IFERROR(HLOOKUP($F394,$F47:$FS47,1,FALSE),0)=0,0,1)</f>
        <v>0</v>
      </c>
      <c r="BA394" s="450">
        <f>IF(IFERROR(HLOOKUP($F394,$F48:$FS48,1,FALSE),0)=0,0,1)</f>
        <v>0</v>
      </c>
      <c r="BB394" s="450">
        <f>IF(IFERROR(HLOOKUP($F394,$F49:$FS49,1,FALSE),0)=0,0,1)</f>
        <v>0</v>
      </c>
      <c r="BC394" s="450">
        <f>IF(IFERROR(HLOOKUP($F394,$F50:$FS50,1,FALSE),0)=0,0,1)</f>
        <v>0</v>
      </c>
      <c r="BD394" s="450">
        <f>IF(IFERROR(HLOOKUP($F394,$F51:$FS51,1,FALSE),0)=0,0,1)</f>
        <v>0</v>
      </c>
      <c r="BE394" s="450">
        <f>IF(IFERROR(HLOOKUP($F394,$F52:$FS52,1,FALSE),0)=0,0,1)</f>
        <v>0</v>
      </c>
      <c r="BF394" s="450">
        <f>IF(IFERROR(HLOOKUP($F394,$F53:$FS53,1,FALSE),0)=0,0,1)</f>
        <v>0</v>
      </c>
      <c r="BG394" s="450">
        <f>IF(IFERROR(HLOOKUP($F394,$F54:$FS54,1,FALSE),0)=0,0,1)</f>
        <v>0</v>
      </c>
      <c r="BH394" s="450">
        <f>IF(IFERROR(HLOOKUP($F394,$F55:$FS55,1,FALSE),0)=0,0,1)</f>
        <v>0</v>
      </c>
      <c r="BI394" s="450">
        <f>IF(IFERROR(HLOOKUP($F394,$F56:$FS56,1,FALSE),0)=0,0,1)</f>
        <v>0</v>
      </c>
      <c r="BJ394" s="450">
        <f>IF(IFERROR(HLOOKUP($F394,$F57:$FS57,1,FALSE),0)=0,0,1)</f>
        <v>0</v>
      </c>
      <c r="BK394" s="450">
        <f>IF(IFERROR(HLOOKUP($F394,$F58:$FS58,1,FALSE),0)=0,0,1)</f>
        <v>0</v>
      </c>
    </row>
    <row r="395" spans="1:63" ht="13">
      <c r="A395" s="609" t="s">
        <v>831</v>
      </c>
      <c r="B395" s="619" t="s">
        <v>795</v>
      </c>
      <c r="C395">
        <f t="shared" si="2"/>
        <v>1</v>
      </c>
      <c r="E395" s="609" t="s">
        <v>831</v>
      </c>
      <c r="F395" s="619" t="s">
        <v>795</v>
      </c>
      <c r="G395" s="450">
        <f>IF(IFERROR(HLOOKUP($F395,$F2:$FS2,1,FALSE),0)=0,0,1)</f>
        <v>0</v>
      </c>
      <c r="H395" s="450">
        <f>IF(IFERROR(HLOOKUP($F395,$F3:$FS3,1,FALSE),0)=0,0,1)</f>
        <v>1</v>
      </c>
      <c r="I395" s="450">
        <f>IF(IFERROR(HLOOKUP($F395,$F4:$FS4,1,FALSE),0)=0,0,1)</f>
        <v>0</v>
      </c>
      <c r="J395" s="450">
        <f>IF(IFERROR(HLOOKUP($F395,$F5:$FS5,1,FALSE),0)=0,0,1)</f>
        <v>0</v>
      </c>
      <c r="K395" s="450">
        <f>IF(IFERROR(HLOOKUP($F395,$F6:$FS6,1,FALSE),0)=0,0,1)</f>
        <v>0</v>
      </c>
      <c r="L395" s="450">
        <f>IF(IFERROR(HLOOKUP($F395,$F7:$FS7,1,FALSE),0)=0,0,1)</f>
        <v>0</v>
      </c>
      <c r="M395" s="450">
        <f>IF(IFERROR(HLOOKUP($F395,$F8:$FS8,1,FALSE),0)=0,0,1)</f>
        <v>0</v>
      </c>
      <c r="N395" s="450">
        <f>IF(IFERROR(HLOOKUP($F395,$F9:$FS9,1,FALSE),0)=0,0,1)</f>
        <v>0</v>
      </c>
      <c r="O395" s="450">
        <f>IF(IFERROR(HLOOKUP($F395,$F10:$FS10,1,FALSE),0)=0,0,1)</f>
        <v>0</v>
      </c>
      <c r="P395" s="450">
        <f>IF(IFERROR(HLOOKUP($F395,$F11:$FS11,1,FALSE),0)=0,0,1)</f>
        <v>0</v>
      </c>
      <c r="Q395" s="450">
        <f>IF(IFERROR(HLOOKUP($F395,$F12:$FS12,1,FALSE),0)=0,0,1)</f>
        <v>0</v>
      </c>
      <c r="R395" s="450">
        <f>IF(IFERROR(HLOOKUP($F395,$F13:$FS13,1,FALSE),0)=0,0,1)</f>
        <v>0</v>
      </c>
      <c r="S395" s="450">
        <f>IF(IFERROR(HLOOKUP($F395,$F14:$FS14,1,FALSE),0)=0,0,1)</f>
        <v>0</v>
      </c>
      <c r="T395" s="450">
        <f>IF(IFERROR(HLOOKUP($F395,$F15:$FS15,1,FALSE),0)=0,0,1)</f>
        <v>0</v>
      </c>
      <c r="U395" s="450">
        <f>IF(IFERROR(HLOOKUP($F395,$F16:$FS16,1,FALSE),0)=0,0,1)</f>
        <v>0</v>
      </c>
      <c r="V395" s="450">
        <f>IF(IFERROR(HLOOKUP($F395,$F17:$FS17,1,FALSE),0)=0,0,1)</f>
        <v>0</v>
      </c>
      <c r="W395" s="450">
        <f>IF(IFERROR(HLOOKUP($F395,$F18:$FS18,1,FALSE),0)=0,0,1)</f>
        <v>0</v>
      </c>
      <c r="X395" s="450">
        <f>IF(IFERROR(HLOOKUP($F395,$F19:$FS19,1,FALSE),0)=0,0,1)</f>
        <v>0</v>
      </c>
      <c r="Y395" s="450">
        <f>IF(IFERROR(HLOOKUP($F395,$F20:$FS20,1,FALSE),0)=0,0,1)</f>
        <v>0</v>
      </c>
      <c r="Z395" s="450">
        <f>IF(IFERROR(HLOOKUP($F395,$F21:$FS21,1,FALSE),0)=0,0,1)</f>
        <v>0</v>
      </c>
      <c r="AA395" s="450">
        <f>IF(IFERROR(HLOOKUP($F395,$F22:$FS22,1,FALSE),0)=0,0,1)</f>
        <v>0</v>
      </c>
      <c r="AB395" s="450">
        <f>IF(IFERROR(HLOOKUP($F395,$F23:$FS23,1,FALSE),0)=0,0,1)</f>
        <v>0</v>
      </c>
      <c r="AC395" s="450">
        <f>IF(IFERROR(HLOOKUP($F395,$F24:$FS24,1,FALSE),0)=0,0,1)</f>
        <v>0</v>
      </c>
      <c r="AD395" s="450">
        <f>IF(IFERROR(HLOOKUP($F395,$F25:$FS25,1,FALSE),0)=0,0,1)</f>
        <v>0</v>
      </c>
      <c r="AE395" s="450">
        <f>IF(IFERROR(HLOOKUP($F395,$F26:$FS26,1,FALSE),0)=0,0,1)</f>
        <v>0</v>
      </c>
      <c r="AF395" s="450">
        <f>IF(IFERROR(HLOOKUP($F395,$F27:$FS27,1,FALSE),0)=0,0,1)</f>
        <v>0</v>
      </c>
      <c r="AG395" s="450">
        <f>IF(IFERROR(HLOOKUP($F395,$F28:$FS28,1,FALSE),0)=0,0,1)</f>
        <v>0</v>
      </c>
      <c r="AH395" s="450">
        <f>IF(IFERROR(HLOOKUP($F395,$F29:$FS29,1,FALSE),0)=0,0,1)</f>
        <v>0</v>
      </c>
      <c r="AI395" s="450">
        <f>IF(IFERROR(HLOOKUP($F395,$F30:$FS30,1,FALSE),0)=0,0,1)</f>
        <v>0</v>
      </c>
      <c r="AJ395" s="450">
        <f>IF(IFERROR(HLOOKUP($F395,$F31:$FS31,1,FALSE),0)=0,0,1)</f>
        <v>0</v>
      </c>
      <c r="AK395" s="450">
        <f>IF(IFERROR(HLOOKUP($F395,$F32:$FS32,1,FALSE),0)=0,0,1)</f>
        <v>0</v>
      </c>
      <c r="AL395" s="450">
        <f>IF(IFERROR(HLOOKUP($F395,$F33:$FS33,1,FALSE),0)=0,0,1)</f>
        <v>0</v>
      </c>
      <c r="AM395" s="450">
        <f>IF(IFERROR(HLOOKUP($F395,$F34:$FS34,1,FALSE),0)=0,0,1)</f>
        <v>0</v>
      </c>
      <c r="AN395" s="450">
        <f>IF(IFERROR(HLOOKUP($F395,$F35:$FS35,1,FALSE),0)=0,0,1)</f>
        <v>0</v>
      </c>
      <c r="AO395" s="450">
        <f>IF(IFERROR(HLOOKUP($F395,$F36:$FS36,1,FALSE),0)=0,0,1)</f>
        <v>0</v>
      </c>
      <c r="AP395" s="450">
        <f>IF(IFERROR(HLOOKUP($F395,$F37:$FS37,1,FALSE),0)=0,0,1)</f>
        <v>0</v>
      </c>
      <c r="AQ395" s="450">
        <f>IF(IFERROR(HLOOKUP($F395,$F38:$FS38,1,FALSE),0)=0,0,1)</f>
        <v>0</v>
      </c>
      <c r="AR395" s="450">
        <f>IF(IFERROR(HLOOKUP($F395,$F39:$FS39,1,FALSE),0)=0,0,1)</f>
        <v>0</v>
      </c>
      <c r="AS395" s="450">
        <f>IF(IFERROR(HLOOKUP($F395,$F40:$FS40,1,FALSE),0)=0,0,1)</f>
        <v>0</v>
      </c>
      <c r="AT395" s="450">
        <f>IF(IFERROR(HLOOKUP($F395,$F41:$FS41,1,FALSE),0)=0,0,1)</f>
        <v>0</v>
      </c>
      <c r="AU395" s="450">
        <f>IF(IFERROR(HLOOKUP($F395,$F42:$FS42,1,FALSE),0)=0,0,1)</f>
        <v>0</v>
      </c>
      <c r="AV395" s="450">
        <f>IF(IFERROR(HLOOKUP($F395,$F43:$FS43,1,FALSE),0)=0,0,1)</f>
        <v>0</v>
      </c>
      <c r="AW395" s="450">
        <f>IF(IFERROR(HLOOKUP($F395,$F44:$FS44,1,FALSE),0)=0,0,1)</f>
        <v>0</v>
      </c>
      <c r="AX395" s="450">
        <f>IF(IFERROR(HLOOKUP($F395,$F45:$FS45,1,FALSE),0)=0,0,1)</f>
        <v>0</v>
      </c>
      <c r="AY395" s="450">
        <f>IF(IFERROR(HLOOKUP($F395,$F46:$FS46,1,FALSE),0)=0,0,1)</f>
        <v>0</v>
      </c>
      <c r="AZ395" s="450">
        <f>IF(IFERROR(HLOOKUP($F395,$F47:$FS47,1,FALSE),0)=0,0,1)</f>
        <v>0</v>
      </c>
      <c r="BA395" s="450">
        <f>IF(IFERROR(HLOOKUP($F395,$F48:$FS48,1,FALSE),0)=0,0,1)</f>
        <v>0</v>
      </c>
      <c r="BB395" s="450">
        <f>IF(IFERROR(HLOOKUP($F395,$F49:$FS49,1,FALSE),0)=0,0,1)</f>
        <v>0</v>
      </c>
      <c r="BC395" s="450">
        <f>IF(IFERROR(HLOOKUP($F395,$F50:$FS50,1,FALSE),0)=0,0,1)</f>
        <v>0</v>
      </c>
      <c r="BD395" s="450">
        <f>IF(IFERROR(HLOOKUP($F395,$F51:$FS51,1,FALSE),0)=0,0,1)</f>
        <v>0</v>
      </c>
      <c r="BE395" s="450">
        <f>IF(IFERROR(HLOOKUP($F395,$F52:$FS52,1,FALSE),0)=0,0,1)</f>
        <v>0</v>
      </c>
      <c r="BF395" s="450">
        <f>IF(IFERROR(HLOOKUP($F395,$F53:$FS53,1,FALSE),0)=0,0,1)</f>
        <v>0</v>
      </c>
      <c r="BG395" s="450">
        <f>IF(IFERROR(HLOOKUP($F395,$F54:$FS54,1,FALSE),0)=0,0,1)</f>
        <v>0</v>
      </c>
      <c r="BH395" s="450">
        <f>IF(IFERROR(HLOOKUP($F395,$F55:$FS55,1,FALSE),0)=0,0,1)</f>
        <v>0</v>
      </c>
      <c r="BI395" s="450">
        <f>IF(IFERROR(HLOOKUP($F395,$F56:$FS56,1,FALSE),0)=0,0,1)</f>
        <v>0</v>
      </c>
      <c r="BJ395" s="450">
        <f>IF(IFERROR(HLOOKUP($F395,$F57:$FS57,1,FALSE),0)=0,0,1)</f>
        <v>0</v>
      </c>
      <c r="BK395" s="450">
        <f>IF(IFERROR(HLOOKUP($F395,$F58:$FS58,1,FALSE),0)=0,0,1)</f>
        <v>0</v>
      </c>
    </row>
    <row r="396" spans="1:63" ht="13">
      <c r="A396" s="609" t="s">
        <v>831</v>
      </c>
      <c r="B396" s="619" t="s">
        <v>787</v>
      </c>
      <c r="C396">
        <f t="shared" si="2"/>
        <v>1</v>
      </c>
      <c r="E396" s="609" t="s">
        <v>831</v>
      </c>
      <c r="F396" s="619" t="s">
        <v>787</v>
      </c>
      <c r="G396" s="450">
        <f>IF(IFERROR(HLOOKUP($F396,$F2:$FS2,1,FALSE),0)=0,0,1)</f>
        <v>0</v>
      </c>
      <c r="H396" s="450">
        <f>IF(IFERROR(HLOOKUP($F396,$F3:$FS3,1,FALSE),0)=0,0,1)</f>
        <v>1</v>
      </c>
      <c r="I396" s="450">
        <f>IF(IFERROR(HLOOKUP($F396,$F4:$FS4,1,FALSE),0)=0,0,1)</f>
        <v>0</v>
      </c>
      <c r="J396" s="450">
        <f>IF(IFERROR(HLOOKUP($F396,$F5:$FS5,1,FALSE),0)=0,0,1)</f>
        <v>0</v>
      </c>
      <c r="K396" s="450">
        <f>IF(IFERROR(HLOOKUP($F396,$F6:$FS6,1,FALSE),0)=0,0,1)</f>
        <v>0</v>
      </c>
      <c r="L396" s="450">
        <f>IF(IFERROR(HLOOKUP($F396,$F7:$FS7,1,FALSE),0)=0,0,1)</f>
        <v>0</v>
      </c>
      <c r="M396" s="450">
        <f>IF(IFERROR(HLOOKUP($F396,$F8:$FS8,1,FALSE),0)=0,0,1)</f>
        <v>0</v>
      </c>
      <c r="N396" s="450">
        <f>IF(IFERROR(HLOOKUP($F396,$F9:$FS9,1,FALSE),0)=0,0,1)</f>
        <v>0</v>
      </c>
      <c r="O396" s="450">
        <f>IF(IFERROR(HLOOKUP($F396,$F10:$FS10,1,FALSE),0)=0,0,1)</f>
        <v>0</v>
      </c>
      <c r="P396" s="450">
        <f>IF(IFERROR(HLOOKUP($F396,$F11:$FS11,1,FALSE),0)=0,0,1)</f>
        <v>0</v>
      </c>
      <c r="Q396" s="450">
        <f>IF(IFERROR(HLOOKUP($F396,$F12:$FS12,1,FALSE),0)=0,0,1)</f>
        <v>0</v>
      </c>
      <c r="R396" s="450">
        <f>IF(IFERROR(HLOOKUP($F396,$F13:$FS13,1,FALSE),0)=0,0,1)</f>
        <v>0</v>
      </c>
      <c r="S396" s="450">
        <f>IF(IFERROR(HLOOKUP($F396,$F14:$FS14,1,FALSE),0)=0,0,1)</f>
        <v>0</v>
      </c>
      <c r="T396" s="450">
        <f>IF(IFERROR(HLOOKUP($F396,$F15:$FS15,1,FALSE),0)=0,0,1)</f>
        <v>0</v>
      </c>
      <c r="U396" s="450">
        <f>IF(IFERROR(HLOOKUP($F396,$F16:$FS16,1,FALSE),0)=0,0,1)</f>
        <v>0</v>
      </c>
      <c r="V396" s="450">
        <f>IF(IFERROR(HLOOKUP($F396,$F17:$FS17,1,FALSE),0)=0,0,1)</f>
        <v>0</v>
      </c>
      <c r="W396" s="450">
        <f>IF(IFERROR(HLOOKUP($F396,$F18:$FS18,1,FALSE),0)=0,0,1)</f>
        <v>0</v>
      </c>
      <c r="X396" s="450">
        <f>IF(IFERROR(HLOOKUP($F396,$F19:$FS19,1,FALSE),0)=0,0,1)</f>
        <v>0</v>
      </c>
      <c r="Y396" s="450">
        <f>IF(IFERROR(HLOOKUP($F396,$F20:$FS20,1,FALSE),0)=0,0,1)</f>
        <v>0</v>
      </c>
      <c r="Z396" s="450">
        <f>IF(IFERROR(HLOOKUP($F396,$F21:$FS21,1,FALSE),0)=0,0,1)</f>
        <v>0</v>
      </c>
      <c r="AA396" s="450">
        <f>IF(IFERROR(HLOOKUP($F396,$F22:$FS22,1,FALSE),0)=0,0,1)</f>
        <v>0</v>
      </c>
      <c r="AB396" s="450">
        <f>IF(IFERROR(HLOOKUP($F396,$F23:$FS23,1,FALSE),0)=0,0,1)</f>
        <v>0</v>
      </c>
      <c r="AC396" s="450">
        <f>IF(IFERROR(HLOOKUP($F396,$F24:$FS24,1,FALSE),0)=0,0,1)</f>
        <v>0</v>
      </c>
      <c r="AD396" s="450">
        <f>IF(IFERROR(HLOOKUP($F396,$F25:$FS25,1,FALSE),0)=0,0,1)</f>
        <v>0</v>
      </c>
      <c r="AE396" s="450">
        <f>IF(IFERROR(HLOOKUP($F396,$F26:$FS26,1,FALSE),0)=0,0,1)</f>
        <v>0</v>
      </c>
      <c r="AF396" s="450">
        <f>IF(IFERROR(HLOOKUP($F396,$F27:$FS27,1,FALSE),0)=0,0,1)</f>
        <v>0</v>
      </c>
      <c r="AG396" s="450">
        <f>IF(IFERROR(HLOOKUP($F396,$F28:$FS28,1,FALSE),0)=0,0,1)</f>
        <v>0</v>
      </c>
      <c r="AH396" s="450">
        <f>IF(IFERROR(HLOOKUP($F396,$F29:$FS29,1,FALSE),0)=0,0,1)</f>
        <v>0</v>
      </c>
      <c r="AI396" s="450">
        <f>IF(IFERROR(HLOOKUP($F396,$F30:$FS30,1,FALSE),0)=0,0,1)</f>
        <v>0</v>
      </c>
      <c r="AJ396" s="450">
        <f>IF(IFERROR(HLOOKUP($F396,$F31:$FS31,1,FALSE),0)=0,0,1)</f>
        <v>0</v>
      </c>
      <c r="AK396" s="450">
        <f>IF(IFERROR(HLOOKUP($F396,$F32:$FS32,1,FALSE),0)=0,0,1)</f>
        <v>0</v>
      </c>
      <c r="AL396" s="450">
        <f>IF(IFERROR(HLOOKUP($F396,$F33:$FS33,1,FALSE),0)=0,0,1)</f>
        <v>0</v>
      </c>
      <c r="AM396" s="450">
        <f>IF(IFERROR(HLOOKUP($F396,$F34:$FS34,1,FALSE),0)=0,0,1)</f>
        <v>0</v>
      </c>
      <c r="AN396" s="450">
        <f>IF(IFERROR(HLOOKUP($F396,$F35:$FS35,1,FALSE),0)=0,0,1)</f>
        <v>0</v>
      </c>
      <c r="AO396" s="450">
        <f>IF(IFERROR(HLOOKUP($F396,$F36:$FS36,1,FALSE),0)=0,0,1)</f>
        <v>0</v>
      </c>
      <c r="AP396" s="450">
        <f>IF(IFERROR(HLOOKUP($F396,$F37:$FS37,1,FALSE),0)=0,0,1)</f>
        <v>0</v>
      </c>
      <c r="AQ396" s="450">
        <f>IF(IFERROR(HLOOKUP($F396,$F38:$FS38,1,FALSE),0)=0,0,1)</f>
        <v>0</v>
      </c>
      <c r="AR396" s="450">
        <f>IF(IFERROR(HLOOKUP($F396,$F39:$FS39,1,FALSE),0)=0,0,1)</f>
        <v>0</v>
      </c>
      <c r="AS396" s="450">
        <f>IF(IFERROR(HLOOKUP($F396,$F40:$FS40,1,FALSE),0)=0,0,1)</f>
        <v>0</v>
      </c>
      <c r="AT396" s="450">
        <f>IF(IFERROR(HLOOKUP($F396,$F41:$FS41,1,FALSE),0)=0,0,1)</f>
        <v>0</v>
      </c>
      <c r="AU396" s="450">
        <f>IF(IFERROR(HLOOKUP($F396,$F42:$FS42,1,FALSE),0)=0,0,1)</f>
        <v>0</v>
      </c>
      <c r="AV396" s="450">
        <f>IF(IFERROR(HLOOKUP($F396,$F43:$FS43,1,FALSE),0)=0,0,1)</f>
        <v>0</v>
      </c>
      <c r="AW396" s="450">
        <f>IF(IFERROR(HLOOKUP($F396,$F44:$FS44,1,FALSE),0)=0,0,1)</f>
        <v>0</v>
      </c>
      <c r="AX396" s="450">
        <f>IF(IFERROR(HLOOKUP($F396,$F45:$FS45,1,FALSE),0)=0,0,1)</f>
        <v>0</v>
      </c>
      <c r="AY396" s="450">
        <f>IF(IFERROR(HLOOKUP($F396,$F46:$FS46,1,FALSE),0)=0,0,1)</f>
        <v>0</v>
      </c>
      <c r="AZ396" s="450">
        <f>IF(IFERROR(HLOOKUP($F396,$F47:$FS47,1,FALSE),0)=0,0,1)</f>
        <v>0</v>
      </c>
      <c r="BA396" s="450">
        <f>IF(IFERROR(HLOOKUP($F396,$F48:$FS48,1,FALSE),0)=0,0,1)</f>
        <v>0</v>
      </c>
      <c r="BB396" s="450">
        <f>IF(IFERROR(HLOOKUP($F396,$F49:$FS49,1,FALSE),0)=0,0,1)</f>
        <v>0</v>
      </c>
      <c r="BC396" s="450">
        <f>IF(IFERROR(HLOOKUP($F396,$F50:$FS50,1,FALSE),0)=0,0,1)</f>
        <v>0</v>
      </c>
      <c r="BD396" s="450">
        <f>IF(IFERROR(HLOOKUP($F396,$F51:$FS51,1,FALSE),0)=0,0,1)</f>
        <v>0</v>
      </c>
      <c r="BE396" s="450">
        <f>IF(IFERROR(HLOOKUP($F396,$F52:$FS52,1,FALSE),0)=0,0,1)</f>
        <v>0</v>
      </c>
      <c r="BF396" s="450">
        <f>IF(IFERROR(HLOOKUP($F396,$F53:$FS53,1,FALSE),0)=0,0,1)</f>
        <v>0</v>
      </c>
      <c r="BG396" s="450">
        <f>IF(IFERROR(HLOOKUP($F396,$F54:$FS54,1,FALSE),0)=0,0,1)</f>
        <v>0</v>
      </c>
      <c r="BH396" s="450">
        <f>IF(IFERROR(HLOOKUP($F396,$F55:$FS55,1,FALSE),0)=0,0,1)</f>
        <v>0</v>
      </c>
      <c r="BI396" s="450">
        <f>IF(IFERROR(HLOOKUP($F396,$F56:$FS56,1,FALSE),0)=0,0,1)</f>
        <v>0</v>
      </c>
      <c r="BJ396" s="450">
        <f>IF(IFERROR(HLOOKUP($F396,$F57:$FS57,1,FALSE),0)=0,0,1)</f>
        <v>0</v>
      </c>
      <c r="BK396" s="450">
        <f>IF(IFERROR(HLOOKUP($F396,$F58:$FS58,1,FALSE),0)=0,0,1)</f>
        <v>0</v>
      </c>
    </row>
    <row r="397" spans="1:63" ht="13">
      <c r="A397" s="609" t="s">
        <v>831</v>
      </c>
      <c r="B397" s="619" t="s">
        <v>796</v>
      </c>
      <c r="C397">
        <f t="shared" si="2"/>
        <v>1</v>
      </c>
      <c r="E397" s="609" t="s">
        <v>831</v>
      </c>
      <c r="F397" s="619" t="s">
        <v>796</v>
      </c>
      <c r="G397" s="450">
        <f>IF(IFERROR(HLOOKUP($F397,$F2:$FS2,1,FALSE),0)=0,0,1)</f>
        <v>0</v>
      </c>
      <c r="H397" s="450">
        <f>IF(IFERROR(HLOOKUP($F397,$F3:$FS3,1,FALSE),0)=0,0,1)</f>
        <v>1</v>
      </c>
      <c r="I397" s="450">
        <f>IF(IFERROR(HLOOKUP($F397,$F4:$FS4,1,FALSE),0)=0,0,1)</f>
        <v>0</v>
      </c>
      <c r="J397" s="450">
        <f>IF(IFERROR(HLOOKUP($F397,$F5:$FS5,1,FALSE),0)=0,0,1)</f>
        <v>0</v>
      </c>
      <c r="K397" s="450">
        <f>IF(IFERROR(HLOOKUP($F397,$F6:$FS6,1,FALSE),0)=0,0,1)</f>
        <v>0</v>
      </c>
      <c r="L397" s="450">
        <f>IF(IFERROR(HLOOKUP($F397,$F7:$FS7,1,FALSE),0)=0,0,1)</f>
        <v>0</v>
      </c>
      <c r="M397" s="450">
        <f>IF(IFERROR(HLOOKUP($F397,$F8:$FS8,1,FALSE),0)=0,0,1)</f>
        <v>0</v>
      </c>
      <c r="N397" s="450">
        <f>IF(IFERROR(HLOOKUP($F397,$F9:$FS9,1,FALSE),0)=0,0,1)</f>
        <v>0</v>
      </c>
      <c r="O397" s="450">
        <f>IF(IFERROR(HLOOKUP($F397,$F10:$FS10,1,FALSE),0)=0,0,1)</f>
        <v>0</v>
      </c>
      <c r="P397" s="450">
        <f>IF(IFERROR(HLOOKUP($F397,$F11:$FS11,1,FALSE),0)=0,0,1)</f>
        <v>0</v>
      </c>
      <c r="Q397" s="450">
        <f>IF(IFERROR(HLOOKUP($F397,$F12:$FS12,1,FALSE),0)=0,0,1)</f>
        <v>0</v>
      </c>
      <c r="R397" s="450">
        <f>IF(IFERROR(HLOOKUP($F397,$F13:$FS13,1,FALSE),0)=0,0,1)</f>
        <v>0</v>
      </c>
      <c r="S397" s="450">
        <f>IF(IFERROR(HLOOKUP($F397,$F14:$FS14,1,FALSE),0)=0,0,1)</f>
        <v>0</v>
      </c>
      <c r="T397" s="450">
        <f>IF(IFERROR(HLOOKUP($F397,$F15:$FS15,1,FALSE),0)=0,0,1)</f>
        <v>0</v>
      </c>
      <c r="U397" s="450">
        <f>IF(IFERROR(HLOOKUP($F397,$F16:$FS16,1,FALSE),0)=0,0,1)</f>
        <v>0</v>
      </c>
      <c r="V397" s="450">
        <f>IF(IFERROR(HLOOKUP($F397,$F17:$FS17,1,FALSE),0)=0,0,1)</f>
        <v>0</v>
      </c>
      <c r="W397" s="450">
        <f>IF(IFERROR(HLOOKUP($F397,$F18:$FS18,1,FALSE),0)=0,0,1)</f>
        <v>0</v>
      </c>
      <c r="X397" s="450">
        <f>IF(IFERROR(HLOOKUP($F397,$F19:$FS19,1,FALSE),0)=0,0,1)</f>
        <v>0</v>
      </c>
      <c r="Y397" s="450">
        <f>IF(IFERROR(HLOOKUP($F397,$F20:$FS20,1,FALSE),0)=0,0,1)</f>
        <v>0</v>
      </c>
      <c r="Z397" s="450">
        <f>IF(IFERROR(HLOOKUP($F397,$F21:$FS21,1,FALSE),0)=0,0,1)</f>
        <v>0</v>
      </c>
      <c r="AA397" s="450">
        <f>IF(IFERROR(HLOOKUP($F397,$F22:$FS22,1,FALSE),0)=0,0,1)</f>
        <v>0</v>
      </c>
      <c r="AB397" s="450">
        <f>IF(IFERROR(HLOOKUP($F397,$F23:$FS23,1,FALSE),0)=0,0,1)</f>
        <v>0</v>
      </c>
      <c r="AC397" s="450">
        <f>IF(IFERROR(HLOOKUP($F397,$F24:$FS24,1,FALSE),0)=0,0,1)</f>
        <v>0</v>
      </c>
      <c r="AD397" s="450">
        <f>IF(IFERROR(HLOOKUP($F397,$F25:$FS25,1,FALSE),0)=0,0,1)</f>
        <v>0</v>
      </c>
      <c r="AE397" s="450">
        <f>IF(IFERROR(HLOOKUP($F397,$F26:$FS26,1,FALSE),0)=0,0,1)</f>
        <v>0</v>
      </c>
      <c r="AF397" s="450">
        <f>IF(IFERROR(HLOOKUP($F397,$F27:$FS27,1,FALSE),0)=0,0,1)</f>
        <v>0</v>
      </c>
      <c r="AG397" s="450">
        <f>IF(IFERROR(HLOOKUP($F397,$F28:$FS28,1,FALSE),0)=0,0,1)</f>
        <v>0</v>
      </c>
      <c r="AH397" s="450">
        <f>IF(IFERROR(HLOOKUP($F397,$F29:$FS29,1,FALSE),0)=0,0,1)</f>
        <v>0</v>
      </c>
      <c r="AI397" s="450">
        <f>IF(IFERROR(HLOOKUP($F397,$F30:$FS30,1,FALSE),0)=0,0,1)</f>
        <v>0</v>
      </c>
      <c r="AJ397" s="450">
        <f>IF(IFERROR(HLOOKUP($F397,$F31:$FS31,1,FALSE),0)=0,0,1)</f>
        <v>0</v>
      </c>
      <c r="AK397" s="450">
        <f>IF(IFERROR(HLOOKUP($F397,$F32:$FS32,1,FALSE),0)=0,0,1)</f>
        <v>0</v>
      </c>
      <c r="AL397" s="450">
        <f>IF(IFERROR(HLOOKUP($F397,$F33:$FS33,1,FALSE),0)=0,0,1)</f>
        <v>0</v>
      </c>
      <c r="AM397" s="450">
        <f>IF(IFERROR(HLOOKUP($F397,$F34:$FS34,1,FALSE),0)=0,0,1)</f>
        <v>0</v>
      </c>
      <c r="AN397" s="450">
        <f>IF(IFERROR(HLOOKUP($F397,$F35:$FS35,1,FALSE),0)=0,0,1)</f>
        <v>0</v>
      </c>
      <c r="AO397" s="450">
        <f>IF(IFERROR(HLOOKUP($F397,$F36:$FS36,1,FALSE),0)=0,0,1)</f>
        <v>0</v>
      </c>
      <c r="AP397" s="450">
        <f>IF(IFERROR(HLOOKUP($F397,$F37:$FS37,1,FALSE),0)=0,0,1)</f>
        <v>0</v>
      </c>
      <c r="AQ397" s="450">
        <f>IF(IFERROR(HLOOKUP($F397,$F38:$FS38,1,FALSE),0)=0,0,1)</f>
        <v>0</v>
      </c>
      <c r="AR397" s="450">
        <f>IF(IFERROR(HLOOKUP($F397,$F39:$FS39,1,FALSE),0)=0,0,1)</f>
        <v>0</v>
      </c>
      <c r="AS397" s="450">
        <f>IF(IFERROR(HLOOKUP($F397,$F40:$FS40,1,FALSE),0)=0,0,1)</f>
        <v>0</v>
      </c>
      <c r="AT397" s="450">
        <f>IF(IFERROR(HLOOKUP($F397,$F41:$FS41,1,FALSE),0)=0,0,1)</f>
        <v>0</v>
      </c>
      <c r="AU397" s="450">
        <f>IF(IFERROR(HLOOKUP($F397,$F42:$FS42,1,FALSE),0)=0,0,1)</f>
        <v>0</v>
      </c>
      <c r="AV397" s="450">
        <f>IF(IFERROR(HLOOKUP($F397,$F43:$FS43,1,FALSE),0)=0,0,1)</f>
        <v>0</v>
      </c>
      <c r="AW397" s="450">
        <f>IF(IFERROR(HLOOKUP($F397,$F44:$FS44,1,FALSE),0)=0,0,1)</f>
        <v>0</v>
      </c>
      <c r="AX397" s="450">
        <f>IF(IFERROR(HLOOKUP($F397,$F45:$FS45,1,FALSE),0)=0,0,1)</f>
        <v>0</v>
      </c>
      <c r="AY397" s="450">
        <f>IF(IFERROR(HLOOKUP($F397,$F46:$FS46,1,FALSE),0)=0,0,1)</f>
        <v>0</v>
      </c>
      <c r="AZ397" s="450">
        <f>IF(IFERROR(HLOOKUP($F397,$F47:$FS47,1,FALSE),0)=0,0,1)</f>
        <v>0</v>
      </c>
      <c r="BA397" s="450">
        <f>IF(IFERROR(HLOOKUP($F397,$F48:$FS48,1,FALSE),0)=0,0,1)</f>
        <v>0</v>
      </c>
      <c r="BB397" s="450">
        <f>IF(IFERROR(HLOOKUP($F397,$F49:$FS49,1,FALSE),0)=0,0,1)</f>
        <v>0</v>
      </c>
      <c r="BC397" s="450">
        <f>IF(IFERROR(HLOOKUP($F397,$F50:$FS50,1,FALSE),0)=0,0,1)</f>
        <v>0</v>
      </c>
      <c r="BD397" s="450">
        <f>IF(IFERROR(HLOOKUP($F397,$F51:$FS51,1,FALSE),0)=0,0,1)</f>
        <v>0</v>
      </c>
      <c r="BE397" s="450">
        <f>IF(IFERROR(HLOOKUP($F397,$F52:$FS52,1,FALSE),0)=0,0,1)</f>
        <v>0</v>
      </c>
      <c r="BF397" s="450">
        <f>IF(IFERROR(HLOOKUP($F397,$F53:$FS53,1,FALSE),0)=0,0,1)</f>
        <v>0</v>
      </c>
      <c r="BG397" s="450">
        <f>IF(IFERROR(HLOOKUP($F397,$F54:$FS54,1,FALSE),0)=0,0,1)</f>
        <v>0</v>
      </c>
      <c r="BH397" s="450">
        <f>IF(IFERROR(HLOOKUP($F397,$F55:$FS55,1,FALSE),0)=0,0,1)</f>
        <v>0</v>
      </c>
      <c r="BI397" s="450">
        <f>IF(IFERROR(HLOOKUP($F397,$F56:$FS56,1,FALSE),0)=0,0,1)</f>
        <v>0</v>
      </c>
      <c r="BJ397" s="450">
        <f>IF(IFERROR(HLOOKUP($F397,$F57:$FS57,1,FALSE),0)=0,0,1)</f>
        <v>0</v>
      </c>
      <c r="BK397" s="450">
        <f>IF(IFERROR(HLOOKUP($F397,$F58:$FS58,1,FALSE),0)=0,0,1)</f>
        <v>0</v>
      </c>
    </row>
    <row r="398" spans="1:63" ht="13">
      <c r="A398" s="609" t="s">
        <v>831</v>
      </c>
      <c r="B398" s="619" t="s">
        <v>797</v>
      </c>
      <c r="C398">
        <f t="shared" si="2"/>
        <v>1</v>
      </c>
      <c r="E398" s="609" t="s">
        <v>831</v>
      </c>
      <c r="F398" s="619" t="s">
        <v>797</v>
      </c>
      <c r="G398" s="450">
        <f>IF(IFERROR(HLOOKUP($F398,$F2:$FS2,1,FALSE),0)=0,0,1)</f>
        <v>0</v>
      </c>
      <c r="H398" s="450">
        <f>IF(IFERROR(HLOOKUP($F398,$F3:$FS3,1,FALSE),0)=0,0,1)</f>
        <v>1</v>
      </c>
      <c r="I398" s="450">
        <f>IF(IFERROR(HLOOKUP($F398,$F4:$FS4,1,FALSE),0)=0,0,1)</f>
        <v>0</v>
      </c>
      <c r="J398" s="450">
        <f>IF(IFERROR(HLOOKUP($F398,$F5:$FS5,1,FALSE),0)=0,0,1)</f>
        <v>0</v>
      </c>
      <c r="K398" s="450">
        <f>IF(IFERROR(HLOOKUP($F398,$F6:$FS6,1,FALSE),0)=0,0,1)</f>
        <v>0</v>
      </c>
      <c r="L398" s="450">
        <f>IF(IFERROR(HLOOKUP($F398,$F7:$FS7,1,FALSE),0)=0,0,1)</f>
        <v>0</v>
      </c>
      <c r="M398" s="450">
        <f>IF(IFERROR(HLOOKUP($F398,$F8:$FS8,1,FALSE),0)=0,0,1)</f>
        <v>0</v>
      </c>
      <c r="N398" s="450">
        <f>IF(IFERROR(HLOOKUP($F398,$F9:$FS9,1,FALSE),0)=0,0,1)</f>
        <v>0</v>
      </c>
      <c r="O398" s="450">
        <f>IF(IFERROR(HLOOKUP($F398,$F10:$FS10,1,FALSE),0)=0,0,1)</f>
        <v>0</v>
      </c>
      <c r="P398" s="450">
        <f>IF(IFERROR(HLOOKUP($F398,$F11:$FS11,1,FALSE),0)=0,0,1)</f>
        <v>0</v>
      </c>
      <c r="Q398" s="450">
        <f>IF(IFERROR(HLOOKUP($F398,$F12:$FS12,1,FALSE),0)=0,0,1)</f>
        <v>0</v>
      </c>
      <c r="R398" s="450">
        <f>IF(IFERROR(HLOOKUP($F398,$F13:$FS13,1,FALSE),0)=0,0,1)</f>
        <v>0</v>
      </c>
      <c r="S398" s="450">
        <f>IF(IFERROR(HLOOKUP($F398,$F14:$FS14,1,FALSE),0)=0,0,1)</f>
        <v>0</v>
      </c>
      <c r="T398" s="450">
        <f>IF(IFERROR(HLOOKUP($F398,$F15:$FS15,1,FALSE),0)=0,0,1)</f>
        <v>0</v>
      </c>
      <c r="U398" s="450">
        <f>IF(IFERROR(HLOOKUP($F398,$F16:$FS16,1,FALSE),0)=0,0,1)</f>
        <v>0</v>
      </c>
      <c r="V398" s="450">
        <f>IF(IFERROR(HLOOKUP($F398,$F17:$FS17,1,FALSE),0)=0,0,1)</f>
        <v>0</v>
      </c>
      <c r="W398" s="450">
        <f>IF(IFERROR(HLOOKUP($F398,$F18:$FS18,1,FALSE),0)=0,0,1)</f>
        <v>0</v>
      </c>
      <c r="X398" s="450">
        <f>IF(IFERROR(HLOOKUP($F398,$F19:$FS19,1,FALSE),0)=0,0,1)</f>
        <v>0</v>
      </c>
      <c r="Y398" s="450">
        <f>IF(IFERROR(HLOOKUP($F398,$F20:$FS20,1,FALSE),0)=0,0,1)</f>
        <v>0</v>
      </c>
      <c r="Z398" s="450">
        <f>IF(IFERROR(HLOOKUP($F398,$F21:$FS21,1,FALSE),0)=0,0,1)</f>
        <v>0</v>
      </c>
      <c r="AA398" s="450">
        <f>IF(IFERROR(HLOOKUP($F398,$F22:$FS22,1,FALSE),0)=0,0,1)</f>
        <v>0</v>
      </c>
      <c r="AB398" s="450">
        <f>IF(IFERROR(HLOOKUP($F398,$F23:$FS23,1,FALSE),0)=0,0,1)</f>
        <v>0</v>
      </c>
      <c r="AC398" s="450">
        <f>IF(IFERROR(HLOOKUP($F398,$F24:$FS24,1,FALSE),0)=0,0,1)</f>
        <v>0</v>
      </c>
      <c r="AD398" s="450">
        <f>IF(IFERROR(HLOOKUP($F398,$F25:$FS25,1,FALSE),0)=0,0,1)</f>
        <v>0</v>
      </c>
      <c r="AE398" s="450">
        <f>IF(IFERROR(HLOOKUP($F398,$F26:$FS26,1,FALSE),0)=0,0,1)</f>
        <v>0</v>
      </c>
      <c r="AF398" s="450">
        <f>IF(IFERROR(HLOOKUP($F398,$F27:$FS27,1,FALSE),0)=0,0,1)</f>
        <v>0</v>
      </c>
      <c r="AG398" s="450">
        <f>IF(IFERROR(HLOOKUP($F398,$F28:$FS28,1,FALSE),0)=0,0,1)</f>
        <v>0</v>
      </c>
      <c r="AH398" s="450">
        <f>IF(IFERROR(HLOOKUP($F398,$F29:$FS29,1,FALSE),0)=0,0,1)</f>
        <v>0</v>
      </c>
      <c r="AI398" s="450">
        <f>IF(IFERROR(HLOOKUP($F398,$F30:$FS30,1,FALSE),0)=0,0,1)</f>
        <v>0</v>
      </c>
      <c r="AJ398" s="450">
        <f>IF(IFERROR(HLOOKUP($F398,$F31:$FS31,1,FALSE),0)=0,0,1)</f>
        <v>0</v>
      </c>
      <c r="AK398" s="450">
        <f>IF(IFERROR(HLOOKUP($F398,$F32:$FS32,1,FALSE),0)=0,0,1)</f>
        <v>0</v>
      </c>
      <c r="AL398" s="450">
        <f>IF(IFERROR(HLOOKUP($F398,$F33:$FS33,1,FALSE),0)=0,0,1)</f>
        <v>0</v>
      </c>
      <c r="AM398" s="450">
        <f>IF(IFERROR(HLOOKUP($F398,$F34:$FS34,1,FALSE),0)=0,0,1)</f>
        <v>0</v>
      </c>
      <c r="AN398" s="450">
        <f>IF(IFERROR(HLOOKUP($F398,$F35:$FS35,1,FALSE),0)=0,0,1)</f>
        <v>0</v>
      </c>
      <c r="AO398" s="450">
        <f>IF(IFERROR(HLOOKUP($F398,$F36:$FS36,1,FALSE),0)=0,0,1)</f>
        <v>0</v>
      </c>
      <c r="AP398" s="450">
        <f>IF(IFERROR(HLOOKUP($F398,$F37:$FS37,1,FALSE),0)=0,0,1)</f>
        <v>0</v>
      </c>
      <c r="AQ398" s="450">
        <f>IF(IFERROR(HLOOKUP($F398,$F38:$FS38,1,FALSE),0)=0,0,1)</f>
        <v>0</v>
      </c>
      <c r="AR398" s="450">
        <f>IF(IFERROR(HLOOKUP($F398,$F39:$FS39,1,FALSE),0)=0,0,1)</f>
        <v>0</v>
      </c>
      <c r="AS398" s="450">
        <f>IF(IFERROR(HLOOKUP($F398,$F40:$FS40,1,FALSE),0)=0,0,1)</f>
        <v>0</v>
      </c>
      <c r="AT398" s="450">
        <f>IF(IFERROR(HLOOKUP($F398,$F41:$FS41,1,FALSE),0)=0,0,1)</f>
        <v>0</v>
      </c>
      <c r="AU398" s="450">
        <f>IF(IFERROR(HLOOKUP($F398,$F42:$FS42,1,FALSE),0)=0,0,1)</f>
        <v>0</v>
      </c>
      <c r="AV398" s="450">
        <f>IF(IFERROR(HLOOKUP($F398,$F43:$FS43,1,FALSE),0)=0,0,1)</f>
        <v>0</v>
      </c>
      <c r="AW398" s="450">
        <f>IF(IFERROR(HLOOKUP($F398,$F44:$FS44,1,FALSE),0)=0,0,1)</f>
        <v>0</v>
      </c>
      <c r="AX398" s="450">
        <f>IF(IFERROR(HLOOKUP($F398,$F45:$FS45,1,FALSE),0)=0,0,1)</f>
        <v>0</v>
      </c>
      <c r="AY398" s="450">
        <f>IF(IFERROR(HLOOKUP($F398,$F46:$FS46,1,FALSE),0)=0,0,1)</f>
        <v>0</v>
      </c>
      <c r="AZ398" s="450">
        <f>IF(IFERROR(HLOOKUP($F398,$F47:$FS47,1,FALSE),0)=0,0,1)</f>
        <v>0</v>
      </c>
      <c r="BA398" s="450">
        <f>IF(IFERROR(HLOOKUP($F398,$F48:$FS48,1,FALSE),0)=0,0,1)</f>
        <v>0</v>
      </c>
      <c r="BB398" s="450">
        <f>IF(IFERROR(HLOOKUP($F398,$F49:$FS49,1,FALSE),0)=0,0,1)</f>
        <v>0</v>
      </c>
      <c r="BC398" s="450">
        <f>IF(IFERROR(HLOOKUP($F398,$F50:$FS50,1,FALSE),0)=0,0,1)</f>
        <v>0</v>
      </c>
      <c r="BD398" s="450">
        <f>IF(IFERROR(HLOOKUP($F398,$F51:$FS51,1,FALSE),0)=0,0,1)</f>
        <v>0</v>
      </c>
      <c r="BE398" s="450">
        <f>IF(IFERROR(HLOOKUP($F398,$F52:$FS52,1,FALSE),0)=0,0,1)</f>
        <v>0</v>
      </c>
      <c r="BF398" s="450">
        <f>IF(IFERROR(HLOOKUP($F398,$F53:$FS53,1,FALSE),0)=0,0,1)</f>
        <v>0</v>
      </c>
      <c r="BG398" s="450">
        <f>IF(IFERROR(HLOOKUP($F398,$F54:$FS54,1,FALSE),0)=0,0,1)</f>
        <v>0</v>
      </c>
      <c r="BH398" s="450">
        <f>IF(IFERROR(HLOOKUP($F398,$F55:$FS55,1,FALSE),0)=0,0,1)</f>
        <v>0</v>
      </c>
      <c r="BI398" s="450">
        <f>IF(IFERROR(HLOOKUP($F398,$F56:$FS56,1,FALSE),0)=0,0,1)</f>
        <v>0</v>
      </c>
      <c r="BJ398" s="450">
        <f>IF(IFERROR(HLOOKUP($F398,$F57:$FS57,1,FALSE),0)=0,0,1)</f>
        <v>0</v>
      </c>
      <c r="BK398" s="450">
        <f>IF(IFERROR(HLOOKUP($F398,$F58:$FS58,1,FALSE),0)=0,0,1)</f>
        <v>0</v>
      </c>
    </row>
    <row r="399" spans="1:63" ht="13">
      <c r="A399" s="609" t="s">
        <v>831</v>
      </c>
      <c r="B399" s="619" t="s">
        <v>798</v>
      </c>
      <c r="C399">
        <f t="shared" si="2"/>
        <v>1</v>
      </c>
      <c r="E399" s="609" t="s">
        <v>831</v>
      </c>
      <c r="F399" s="619" t="s">
        <v>798</v>
      </c>
      <c r="G399" s="450">
        <f>IF(IFERROR(HLOOKUP($F399,$F2:$FS2,1,FALSE),0)=0,0,1)</f>
        <v>0</v>
      </c>
      <c r="H399" s="450">
        <f>IF(IFERROR(HLOOKUP($F399,$F3:$FS3,1,FALSE),0)=0,0,1)</f>
        <v>1</v>
      </c>
      <c r="I399" s="450">
        <f>IF(IFERROR(HLOOKUP($F399,$F4:$FS4,1,FALSE),0)=0,0,1)</f>
        <v>0</v>
      </c>
      <c r="J399" s="450">
        <f>IF(IFERROR(HLOOKUP($F399,$F5:$FS5,1,FALSE),0)=0,0,1)</f>
        <v>0</v>
      </c>
      <c r="K399" s="450">
        <f>IF(IFERROR(HLOOKUP($F399,$F6:$FS6,1,FALSE),0)=0,0,1)</f>
        <v>0</v>
      </c>
      <c r="L399" s="450">
        <f>IF(IFERROR(HLOOKUP($F399,$F7:$FS7,1,FALSE),0)=0,0,1)</f>
        <v>0</v>
      </c>
      <c r="M399" s="450">
        <f>IF(IFERROR(HLOOKUP($F399,$F8:$FS8,1,FALSE),0)=0,0,1)</f>
        <v>0</v>
      </c>
      <c r="N399" s="450">
        <f>IF(IFERROR(HLOOKUP($F399,$F9:$FS9,1,FALSE),0)=0,0,1)</f>
        <v>0</v>
      </c>
      <c r="O399" s="450">
        <f>IF(IFERROR(HLOOKUP($F399,$F10:$FS10,1,FALSE),0)=0,0,1)</f>
        <v>0</v>
      </c>
      <c r="P399" s="450">
        <f>IF(IFERROR(HLOOKUP($F399,$F11:$FS11,1,FALSE),0)=0,0,1)</f>
        <v>0</v>
      </c>
      <c r="Q399" s="450">
        <f>IF(IFERROR(HLOOKUP($F399,$F12:$FS12,1,FALSE),0)=0,0,1)</f>
        <v>0</v>
      </c>
      <c r="R399" s="450">
        <f>IF(IFERROR(HLOOKUP($F399,$F13:$FS13,1,FALSE),0)=0,0,1)</f>
        <v>0</v>
      </c>
      <c r="S399" s="450">
        <f>IF(IFERROR(HLOOKUP($F399,$F14:$FS14,1,FALSE),0)=0,0,1)</f>
        <v>0</v>
      </c>
      <c r="T399" s="450">
        <f>IF(IFERROR(HLOOKUP($F399,$F15:$FS15,1,FALSE),0)=0,0,1)</f>
        <v>0</v>
      </c>
      <c r="U399" s="450">
        <f>IF(IFERROR(HLOOKUP($F399,$F16:$FS16,1,FALSE),0)=0,0,1)</f>
        <v>0</v>
      </c>
      <c r="V399" s="450">
        <f>IF(IFERROR(HLOOKUP($F399,$F17:$FS17,1,FALSE),0)=0,0,1)</f>
        <v>0</v>
      </c>
      <c r="W399" s="450">
        <f>IF(IFERROR(HLOOKUP($F399,$F18:$FS18,1,FALSE),0)=0,0,1)</f>
        <v>0</v>
      </c>
      <c r="X399" s="450">
        <f>IF(IFERROR(HLOOKUP($F399,$F19:$FS19,1,FALSE),0)=0,0,1)</f>
        <v>0</v>
      </c>
      <c r="Y399" s="450">
        <f>IF(IFERROR(HLOOKUP($F399,$F20:$FS20,1,FALSE),0)=0,0,1)</f>
        <v>0</v>
      </c>
      <c r="Z399" s="450">
        <f>IF(IFERROR(HLOOKUP($F399,$F21:$FS21,1,FALSE),0)=0,0,1)</f>
        <v>0</v>
      </c>
      <c r="AA399" s="450">
        <f>IF(IFERROR(HLOOKUP($F399,$F22:$FS22,1,FALSE),0)=0,0,1)</f>
        <v>0</v>
      </c>
      <c r="AB399" s="450">
        <f>IF(IFERROR(HLOOKUP($F399,$F23:$FS23,1,FALSE),0)=0,0,1)</f>
        <v>0</v>
      </c>
      <c r="AC399" s="450">
        <f>IF(IFERROR(HLOOKUP($F399,$F24:$FS24,1,FALSE),0)=0,0,1)</f>
        <v>0</v>
      </c>
      <c r="AD399" s="450">
        <f>IF(IFERROR(HLOOKUP($F399,$F25:$FS25,1,FALSE),0)=0,0,1)</f>
        <v>0</v>
      </c>
      <c r="AE399" s="450">
        <f>IF(IFERROR(HLOOKUP($F399,$F26:$FS26,1,FALSE),0)=0,0,1)</f>
        <v>0</v>
      </c>
      <c r="AF399" s="450">
        <f>IF(IFERROR(HLOOKUP($F399,$F27:$FS27,1,FALSE),0)=0,0,1)</f>
        <v>0</v>
      </c>
      <c r="AG399" s="450">
        <f>IF(IFERROR(HLOOKUP($F399,$F28:$FS28,1,FALSE),0)=0,0,1)</f>
        <v>0</v>
      </c>
      <c r="AH399" s="450">
        <f>IF(IFERROR(HLOOKUP($F399,$F29:$FS29,1,FALSE),0)=0,0,1)</f>
        <v>0</v>
      </c>
      <c r="AI399" s="450">
        <f>IF(IFERROR(HLOOKUP($F399,$F30:$FS30,1,FALSE),0)=0,0,1)</f>
        <v>0</v>
      </c>
      <c r="AJ399" s="450">
        <f>IF(IFERROR(HLOOKUP($F399,$F31:$FS31,1,FALSE),0)=0,0,1)</f>
        <v>0</v>
      </c>
      <c r="AK399" s="450">
        <f>IF(IFERROR(HLOOKUP($F399,$F32:$FS32,1,FALSE),0)=0,0,1)</f>
        <v>0</v>
      </c>
      <c r="AL399" s="450">
        <f>IF(IFERROR(HLOOKUP($F399,$F33:$FS33,1,FALSE),0)=0,0,1)</f>
        <v>0</v>
      </c>
      <c r="AM399" s="450">
        <f>IF(IFERROR(HLOOKUP($F399,$F34:$FS34,1,FALSE),0)=0,0,1)</f>
        <v>0</v>
      </c>
      <c r="AN399" s="450">
        <f>IF(IFERROR(HLOOKUP($F399,$F35:$FS35,1,FALSE),0)=0,0,1)</f>
        <v>0</v>
      </c>
      <c r="AO399" s="450">
        <f>IF(IFERROR(HLOOKUP($F399,$F36:$FS36,1,FALSE),0)=0,0,1)</f>
        <v>0</v>
      </c>
      <c r="AP399" s="450">
        <f>IF(IFERROR(HLOOKUP($F399,$F37:$FS37,1,FALSE),0)=0,0,1)</f>
        <v>0</v>
      </c>
      <c r="AQ399" s="450">
        <f>IF(IFERROR(HLOOKUP($F399,$F38:$FS38,1,FALSE),0)=0,0,1)</f>
        <v>0</v>
      </c>
      <c r="AR399" s="450">
        <f>IF(IFERROR(HLOOKUP($F399,$F39:$FS39,1,FALSE),0)=0,0,1)</f>
        <v>0</v>
      </c>
      <c r="AS399" s="450">
        <f>IF(IFERROR(HLOOKUP($F399,$F40:$FS40,1,FALSE),0)=0,0,1)</f>
        <v>0</v>
      </c>
      <c r="AT399" s="450">
        <f>IF(IFERROR(HLOOKUP($F399,$F41:$FS41,1,FALSE),0)=0,0,1)</f>
        <v>0</v>
      </c>
      <c r="AU399" s="450">
        <f>IF(IFERROR(HLOOKUP($F399,$F42:$FS42,1,FALSE),0)=0,0,1)</f>
        <v>0</v>
      </c>
      <c r="AV399" s="450">
        <f>IF(IFERROR(HLOOKUP($F399,$F43:$FS43,1,FALSE),0)=0,0,1)</f>
        <v>0</v>
      </c>
      <c r="AW399" s="450">
        <f>IF(IFERROR(HLOOKUP($F399,$F44:$FS44,1,FALSE),0)=0,0,1)</f>
        <v>0</v>
      </c>
      <c r="AX399" s="450">
        <f>IF(IFERROR(HLOOKUP($F399,$F45:$FS45,1,FALSE),0)=0,0,1)</f>
        <v>0</v>
      </c>
      <c r="AY399" s="450">
        <f>IF(IFERROR(HLOOKUP($F399,$F46:$FS46,1,FALSE),0)=0,0,1)</f>
        <v>0</v>
      </c>
      <c r="AZ399" s="450">
        <f>IF(IFERROR(HLOOKUP($F399,$F47:$FS47,1,FALSE),0)=0,0,1)</f>
        <v>0</v>
      </c>
      <c r="BA399" s="450">
        <f>IF(IFERROR(HLOOKUP($F399,$F48:$FS48,1,FALSE),0)=0,0,1)</f>
        <v>0</v>
      </c>
      <c r="BB399" s="450">
        <f>IF(IFERROR(HLOOKUP($F399,$F49:$FS49,1,FALSE),0)=0,0,1)</f>
        <v>0</v>
      </c>
      <c r="BC399" s="450">
        <f>IF(IFERROR(HLOOKUP($F399,$F50:$FS50,1,FALSE),0)=0,0,1)</f>
        <v>0</v>
      </c>
      <c r="BD399" s="450">
        <f>IF(IFERROR(HLOOKUP($F399,$F51:$FS51,1,FALSE),0)=0,0,1)</f>
        <v>0</v>
      </c>
      <c r="BE399" s="450">
        <f>IF(IFERROR(HLOOKUP($F399,$F52:$FS52,1,FALSE),0)=0,0,1)</f>
        <v>0</v>
      </c>
      <c r="BF399" s="450">
        <f>IF(IFERROR(HLOOKUP($F399,$F53:$FS53,1,FALSE),0)=0,0,1)</f>
        <v>0</v>
      </c>
      <c r="BG399" s="450">
        <f>IF(IFERROR(HLOOKUP($F399,$F54:$FS54,1,FALSE),0)=0,0,1)</f>
        <v>0</v>
      </c>
      <c r="BH399" s="450">
        <f>IF(IFERROR(HLOOKUP($F399,$F55:$FS55,1,FALSE),0)=0,0,1)</f>
        <v>0</v>
      </c>
      <c r="BI399" s="450">
        <f>IF(IFERROR(HLOOKUP($F399,$F56:$FS56,1,FALSE),0)=0,0,1)</f>
        <v>0</v>
      </c>
      <c r="BJ399" s="450">
        <f>IF(IFERROR(HLOOKUP($F399,$F57:$FS57,1,FALSE),0)=0,0,1)</f>
        <v>0</v>
      </c>
      <c r="BK399" s="450">
        <f>IF(IFERROR(HLOOKUP($F399,$F58:$FS58,1,FALSE),0)=0,0,1)</f>
        <v>0</v>
      </c>
    </row>
    <row r="400" spans="1:63" ht="13">
      <c r="A400" s="609" t="s">
        <v>831</v>
      </c>
      <c r="B400" s="619" t="s">
        <v>799</v>
      </c>
      <c r="C400">
        <f t="shared" si="2"/>
        <v>1</v>
      </c>
      <c r="E400" s="609" t="s">
        <v>831</v>
      </c>
      <c r="F400" s="619" t="s">
        <v>799</v>
      </c>
      <c r="G400" s="450">
        <f>IF(IFERROR(HLOOKUP($F400,$F2:$FS2,1,FALSE),0)=0,0,1)</f>
        <v>0</v>
      </c>
      <c r="H400" s="450">
        <f>IF(IFERROR(HLOOKUP($F400,$F3:$FS3,1,FALSE),0)=0,0,1)</f>
        <v>1</v>
      </c>
      <c r="I400" s="450">
        <f>IF(IFERROR(HLOOKUP($F400,$F4:$FS4,1,FALSE),0)=0,0,1)</f>
        <v>0</v>
      </c>
      <c r="J400" s="450">
        <f>IF(IFERROR(HLOOKUP($F400,$F5:$FS5,1,FALSE),0)=0,0,1)</f>
        <v>0</v>
      </c>
      <c r="K400" s="450">
        <f>IF(IFERROR(HLOOKUP($F400,$F6:$FS6,1,FALSE),0)=0,0,1)</f>
        <v>0</v>
      </c>
      <c r="L400" s="450">
        <f>IF(IFERROR(HLOOKUP($F400,$F7:$FS7,1,FALSE),0)=0,0,1)</f>
        <v>0</v>
      </c>
      <c r="M400" s="450">
        <f>IF(IFERROR(HLOOKUP($F400,$F8:$FS8,1,FALSE),0)=0,0,1)</f>
        <v>0</v>
      </c>
      <c r="N400" s="450">
        <f>IF(IFERROR(HLOOKUP($F400,$F9:$FS9,1,FALSE),0)=0,0,1)</f>
        <v>0</v>
      </c>
      <c r="O400" s="450">
        <f>IF(IFERROR(HLOOKUP($F400,$F10:$FS10,1,FALSE),0)=0,0,1)</f>
        <v>0</v>
      </c>
      <c r="P400" s="450">
        <f>IF(IFERROR(HLOOKUP($F400,$F11:$FS11,1,FALSE),0)=0,0,1)</f>
        <v>0</v>
      </c>
      <c r="Q400" s="450">
        <f>IF(IFERROR(HLOOKUP($F400,$F12:$FS12,1,FALSE),0)=0,0,1)</f>
        <v>0</v>
      </c>
      <c r="R400" s="450">
        <f>IF(IFERROR(HLOOKUP($F400,$F13:$FS13,1,FALSE),0)=0,0,1)</f>
        <v>0</v>
      </c>
      <c r="S400" s="450">
        <f>IF(IFERROR(HLOOKUP($F400,$F14:$FS14,1,FALSE),0)=0,0,1)</f>
        <v>0</v>
      </c>
      <c r="T400" s="450">
        <f>IF(IFERROR(HLOOKUP($F400,$F15:$FS15,1,FALSE),0)=0,0,1)</f>
        <v>0</v>
      </c>
      <c r="U400" s="450">
        <f>IF(IFERROR(HLOOKUP($F400,$F16:$FS16,1,FALSE),0)=0,0,1)</f>
        <v>0</v>
      </c>
      <c r="V400" s="450">
        <f>IF(IFERROR(HLOOKUP($F400,$F17:$FS17,1,FALSE),0)=0,0,1)</f>
        <v>0</v>
      </c>
      <c r="W400" s="450">
        <f>IF(IFERROR(HLOOKUP($F400,$F18:$FS18,1,FALSE),0)=0,0,1)</f>
        <v>0</v>
      </c>
      <c r="X400" s="450">
        <f>IF(IFERROR(HLOOKUP($F400,$F19:$FS19,1,FALSE),0)=0,0,1)</f>
        <v>0</v>
      </c>
      <c r="Y400" s="450">
        <f>IF(IFERROR(HLOOKUP($F400,$F20:$FS20,1,FALSE),0)=0,0,1)</f>
        <v>0</v>
      </c>
      <c r="Z400" s="450">
        <f>IF(IFERROR(HLOOKUP($F400,$F21:$FS21,1,FALSE),0)=0,0,1)</f>
        <v>0</v>
      </c>
      <c r="AA400" s="450">
        <f>IF(IFERROR(HLOOKUP($F400,$F22:$FS22,1,FALSE),0)=0,0,1)</f>
        <v>0</v>
      </c>
      <c r="AB400" s="450">
        <f>IF(IFERROR(HLOOKUP($F400,$F23:$FS23,1,FALSE),0)=0,0,1)</f>
        <v>0</v>
      </c>
      <c r="AC400" s="450">
        <f>IF(IFERROR(HLOOKUP($F400,$F24:$FS24,1,FALSE),0)=0,0,1)</f>
        <v>0</v>
      </c>
      <c r="AD400" s="450">
        <f>IF(IFERROR(HLOOKUP($F400,$F25:$FS25,1,FALSE),0)=0,0,1)</f>
        <v>0</v>
      </c>
      <c r="AE400" s="450">
        <f>IF(IFERROR(HLOOKUP($F400,$F26:$FS26,1,FALSE),0)=0,0,1)</f>
        <v>0</v>
      </c>
      <c r="AF400" s="450">
        <f>IF(IFERROR(HLOOKUP($F400,$F27:$FS27,1,FALSE),0)=0,0,1)</f>
        <v>0</v>
      </c>
      <c r="AG400" s="450">
        <f>IF(IFERROR(HLOOKUP($F400,$F28:$FS28,1,FALSE),0)=0,0,1)</f>
        <v>0</v>
      </c>
      <c r="AH400" s="450">
        <f>IF(IFERROR(HLOOKUP($F400,$F29:$FS29,1,FALSE),0)=0,0,1)</f>
        <v>0</v>
      </c>
      <c r="AI400" s="450">
        <f>IF(IFERROR(HLOOKUP($F400,$F30:$FS30,1,FALSE),0)=0,0,1)</f>
        <v>0</v>
      </c>
      <c r="AJ400" s="450">
        <f>IF(IFERROR(HLOOKUP($F400,$F31:$FS31,1,FALSE),0)=0,0,1)</f>
        <v>0</v>
      </c>
      <c r="AK400" s="450">
        <f>IF(IFERROR(HLOOKUP($F400,$F32:$FS32,1,FALSE),0)=0,0,1)</f>
        <v>0</v>
      </c>
      <c r="AL400" s="450">
        <f>IF(IFERROR(HLOOKUP($F400,$F33:$FS33,1,FALSE),0)=0,0,1)</f>
        <v>0</v>
      </c>
      <c r="AM400" s="450">
        <f>IF(IFERROR(HLOOKUP($F400,$F34:$FS34,1,FALSE),0)=0,0,1)</f>
        <v>0</v>
      </c>
      <c r="AN400" s="450">
        <f>IF(IFERROR(HLOOKUP($F400,$F35:$FS35,1,FALSE),0)=0,0,1)</f>
        <v>0</v>
      </c>
      <c r="AO400" s="450">
        <f>IF(IFERROR(HLOOKUP($F400,$F36:$FS36,1,FALSE),0)=0,0,1)</f>
        <v>0</v>
      </c>
      <c r="AP400" s="450">
        <f>IF(IFERROR(HLOOKUP($F400,$F37:$FS37,1,FALSE),0)=0,0,1)</f>
        <v>0</v>
      </c>
      <c r="AQ400" s="450">
        <f>IF(IFERROR(HLOOKUP($F400,$F38:$FS38,1,FALSE),0)=0,0,1)</f>
        <v>0</v>
      </c>
      <c r="AR400" s="450">
        <f>IF(IFERROR(HLOOKUP($F400,$F39:$FS39,1,FALSE),0)=0,0,1)</f>
        <v>0</v>
      </c>
      <c r="AS400" s="450">
        <f>IF(IFERROR(HLOOKUP($F400,$F40:$FS40,1,FALSE),0)=0,0,1)</f>
        <v>0</v>
      </c>
      <c r="AT400" s="450">
        <f>IF(IFERROR(HLOOKUP($F400,$F41:$FS41,1,FALSE),0)=0,0,1)</f>
        <v>0</v>
      </c>
      <c r="AU400" s="450">
        <f>IF(IFERROR(HLOOKUP($F400,$F42:$FS42,1,FALSE),0)=0,0,1)</f>
        <v>0</v>
      </c>
      <c r="AV400" s="450">
        <f>IF(IFERROR(HLOOKUP($F400,$F43:$FS43,1,FALSE),0)=0,0,1)</f>
        <v>0</v>
      </c>
      <c r="AW400" s="450">
        <f>IF(IFERROR(HLOOKUP($F400,$F44:$FS44,1,FALSE),0)=0,0,1)</f>
        <v>0</v>
      </c>
      <c r="AX400" s="450">
        <f>IF(IFERROR(HLOOKUP($F400,$F45:$FS45,1,FALSE),0)=0,0,1)</f>
        <v>0</v>
      </c>
      <c r="AY400" s="450">
        <f>IF(IFERROR(HLOOKUP($F400,$F46:$FS46,1,FALSE),0)=0,0,1)</f>
        <v>0</v>
      </c>
      <c r="AZ400" s="450">
        <f>IF(IFERROR(HLOOKUP($F400,$F47:$FS47,1,FALSE),0)=0,0,1)</f>
        <v>0</v>
      </c>
      <c r="BA400" s="450">
        <f>IF(IFERROR(HLOOKUP($F400,$F48:$FS48,1,FALSE),0)=0,0,1)</f>
        <v>0</v>
      </c>
      <c r="BB400" s="450">
        <f>IF(IFERROR(HLOOKUP($F400,$F49:$FS49,1,FALSE),0)=0,0,1)</f>
        <v>0</v>
      </c>
      <c r="BC400" s="450">
        <f>IF(IFERROR(HLOOKUP($F400,$F50:$FS50,1,FALSE),0)=0,0,1)</f>
        <v>0</v>
      </c>
      <c r="BD400" s="450">
        <f>IF(IFERROR(HLOOKUP($F400,$F51:$FS51,1,FALSE),0)=0,0,1)</f>
        <v>0</v>
      </c>
      <c r="BE400" s="450">
        <f>IF(IFERROR(HLOOKUP($F400,$F52:$FS52,1,FALSE),0)=0,0,1)</f>
        <v>0</v>
      </c>
      <c r="BF400" s="450">
        <f>IF(IFERROR(HLOOKUP($F400,$F53:$FS53,1,FALSE),0)=0,0,1)</f>
        <v>0</v>
      </c>
      <c r="BG400" s="450">
        <f>IF(IFERROR(HLOOKUP($F400,$F54:$FS54,1,FALSE),0)=0,0,1)</f>
        <v>0</v>
      </c>
      <c r="BH400" s="450">
        <f>IF(IFERROR(HLOOKUP($F400,$F55:$FS55,1,FALSE),0)=0,0,1)</f>
        <v>0</v>
      </c>
      <c r="BI400" s="450">
        <f>IF(IFERROR(HLOOKUP($F400,$F56:$FS56,1,FALSE),0)=0,0,1)</f>
        <v>0</v>
      </c>
      <c r="BJ400" s="450">
        <f>IF(IFERROR(HLOOKUP($F400,$F57:$FS57,1,FALSE),0)=0,0,1)</f>
        <v>0</v>
      </c>
      <c r="BK400" s="450">
        <f>IF(IFERROR(HLOOKUP($F400,$F58:$FS58,1,FALSE),0)=0,0,1)</f>
        <v>0</v>
      </c>
    </row>
    <row r="401" spans="1:63" ht="13">
      <c r="A401" s="609" t="s">
        <v>831</v>
      </c>
      <c r="B401" s="619" t="s">
        <v>800</v>
      </c>
      <c r="C401">
        <f t="shared" si="2"/>
        <v>1</v>
      </c>
      <c r="E401" s="609" t="s">
        <v>831</v>
      </c>
      <c r="F401" s="619" t="s">
        <v>800</v>
      </c>
      <c r="G401" s="450">
        <f>IF(IFERROR(HLOOKUP($F401,$F2:$FS2,1,FALSE),0)=0,0,1)</f>
        <v>0</v>
      </c>
      <c r="H401" s="450">
        <f>IF(IFERROR(HLOOKUP($F401,$F3:$FS3,1,FALSE),0)=0,0,1)</f>
        <v>1</v>
      </c>
      <c r="I401" s="450">
        <f>IF(IFERROR(HLOOKUP($F401,$F4:$FS4,1,FALSE),0)=0,0,1)</f>
        <v>0</v>
      </c>
      <c r="J401" s="450">
        <f>IF(IFERROR(HLOOKUP($F401,$F5:$FS5,1,FALSE),0)=0,0,1)</f>
        <v>0</v>
      </c>
      <c r="K401" s="450">
        <f>IF(IFERROR(HLOOKUP($F401,$F6:$FS6,1,FALSE),0)=0,0,1)</f>
        <v>0</v>
      </c>
      <c r="L401" s="450">
        <f>IF(IFERROR(HLOOKUP($F401,$F7:$FS7,1,FALSE),0)=0,0,1)</f>
        <v>0</v>
      </c>
      <c r="M401" s="450">
        <f>IF(IFERROR(HLOOKUP($F401,$F8:$FS8,1,FALSE),0)=0,0,1)</f>
        <v>0</v>
      </c>
      <c r="N401" s="450">
        <f>IF(IFERROR(HLOOKUP($F401,$F9:$FS9,1,FALSE),0)=0,0,1)</f>
        <v>0</v>
      </c>
      <c r="O401" s="450">
        <f>IF(IFERROR(HLOOKUP($F401,$F10:$FS10,1,FALSE),0)=0,0,1)</f>
        <v>0</v>
      </c>
      <c r="P401" s="450">
        <f>IF(IFERROR(HLOOKUP($F401,$F11:$FS11,1,FALSE),0)=0,0,1)</f>
        <v>0</v>
      </c>
      <c r="Q401" s="450">
        <f>IF(IFERROR(HLOOKUP($F401,$F12:$FS12,1,FALSE),0)=0,0,1)</f>
        <v>0</v>
      </c>
      <c r="R401" s="450">
        <f>IF(IFERROR(HLOOKUP($F401,$F13:$FS13,1,FALSE),0)=0,0,1)</f>
        <v>0</v>
      </c>
      <c r="S401" s="450">
        <f>IF(IFERROR(HLOOKUP($F401,$F14:$FS14,1,FALSE),0)=0,0,1)</f>
        <v>0</v>
      </c>
      <c r="T401" s="450">
        <f>IF(IFERROR(HLOOKUP($F401,$F15:$FS15,1,FALSE),0)=0,0,1)</f>
        <v>0</v>
      </c>
      <c r="U401" s="450">
        <f>IF(IFERROR(HLOOKUP($F401,$F16:$FS16,1,FALSE),0)=0,0,1)</f>
        <v>0</v>
      </c>
      <c r="V401" s="450">
        <f>IF(IFERROR(HLOOKUP($F401,$F17:$FS17,1,FALSE),0)=0,0,1)</f>
        <v>0</v>
      </c>
      <c r="W401" s="450">
        <f>IF(IFERROR(HLOOKUP($F401,$F18:$FS18,1,FALSE),0)=0,0,1)</f>
        <v>0</v>
      </c>
      <c r="X401" s="450">
        <f>IF(IFERROR(HLOOKUP($F401,$F19:$FS19,1,FALSE),0)=0,0,1)</f>
        <v>0</v>
      </c>
      <c r="Y401" s="450">
        <f>IF(IFERROR(HLOOKUP($F401,$F20:$FS20,1,FALSE),0)=0,0,1)</f>
        <v>0</v>
      </c>
      <c r="Z401" s="450">
        <f>IF(IFERROR(HLOOKUP($F401,$F21:$FS21,1,FALSE),0)=0,0,1)</f>
        <v>0</v>
      </c>
      <c r="AA401" s="450">
        <f>IF(IFERROR(HLOOKUP($F401,$F22:$FS22,1,FALSE),0)=0,0,1)</f>
        <v>0</v>
      </c>
      <c r="AB401" s="450">
        <f>IF(IFERROR(HLOOKUP($F401,$F23:$FS23,1,FALSE),0)=0,0,1)</f>
        <v>0</v>
      </c>
      <c r="AC401" s="450">
        <f>IF(IFERROR(HLOOKUP($F401,$F24:$FS24,1,FALSE),0)=0,0,1)</f>
        <v>0</v>
      </c>
      <c r="AD401" s="450">
        <f>IF(IFERROR(HLOOKUP($F401,$F25:$FS25,1,FALSE),0)=0,0,1)</f>
        <v>0</v>
      </c>
      <c r="AE401" s="450">
        <f>IF(IFERROR(HLOOKUP($F401,$F26:$FS26,1,FALSE),0)=0,0,1)</f>
        <v>0</v>
      </c>
      <c r="AF401" s="450">
        <f>IF(IFERROR(HLOOKUP($F401,$F27:$FS27,1,FALSE),0)=0,0,1)</f>
        <v>0</v>
      </c>
      <c r="AG401" s="450">
        <f>IF(IFERROR(HLOOKUP($F401,$F28:$FS28,1,FALSE),0)=0,0,1)</f>
        <v>0</v>
      </c>
      <c r="AH401" s="450">
        <f>IF(IFERROR(HLOOKUP($F401,$F29:$FS29,1,FALSE),0)=0,0,1)</f>
        <v>0</v>
      </c>
      <c r="AI401" s="450">
        <f>IF(IFERROR(HLOOKUP($F401,$F30:$FS30,1,FALSE),0)=0,0,1)</f>
        <v>0</v>
      </c>
      <c r="AJ401" s="450">
        <f>IF(IFERROR(HLOOKUP($F401,$F31:$FS31,1,FALSE),0)=0,0,1)</f>
        <v>0</v>
      </c>
      <c r="AK401" s="450">
        <f>IF(IFERROR(HLOOKUP($F401,$F32:$FS32,1,FALSE),0)=0,0,1)</f>
        <v>0</v>
      </c>
      <c r="AL401" s="450">
        <f>IF(IFERROR(HLOOKUP($F401,$F33:$FS33,1,FALSE),0)=0,0,1)</f>
        <v>0</v>
      </c>
      <c r="AM401" s="450">
        <f>IF(IFERROR(HLOOKUP($F401,$F34:$FS34,1,FALSE),0)=0,0,1)</f>
        <v>0</v>
      </c>
      <c r="AN401" s="450">
        <f>IF(IFERROR(HLOOKUP($F401,$F35:$FS35,1,FALSE),0)=0,0,1)</f>
        <v>0</v>
      </c>
      <c r="AO401" s="450">
        <f>IF(IFERROR(HLOOKUP($F401,$F36:$FS36,1,FALSE),0)=0,0,1)</f>
        <v>0</v>
      </c>
      <c r="AP401" s="450">
        <f>IF(IFERROR(HLOOKUP($F401,$F37:$FS37,1,FALSE),0)=0,0,1)</f>
        <v>0</v>
      </c>
      <c r="AQ401" s="450">
        <f>IF(IFERROR(HLOOKUP($F401,$F38:$FS38,1,FALSE),0)=0,0,1)</f>
        <v>0</v>
      </c>
      <c r="AR401" s="450">
        <f>IF(IFERROR(HLOOKUP($F401,$F39:$FS39,1,FALSE),0)=0,0,1)</f>
        <v>0</v>
      </c>
      <c r="AS401" s="450">
        <f>IF(IFERROR(HLOOKUP($F401,$F40:$FS40,1,FALSE),0)=0,0,1)</f>
        <v>0</v>
      </c>
      <c r="AT401" s="450">
        <f>IF(IFERROR(HLOOKUP($F401,$F41:$FS41,1,FALSE),0)=0,0,1)</f>
        <v>0</v>
      </c>
      <c r="AU401" s="450">
        <f>IF(IFERROR(HLOOKUP($F401,$F42:$FS42,1,FALSE),0)=0,0,1)</f>
        <v>0</v>
      </c>
      <c r="AV401" s="450">
        <f>IF(IFERROR(HLOOKUP($F401,$F43:$FS43,1,FALSE),0)=0,0,1)</f>
        <v>0</v>
      </c>
      <c r="AW401" s="450">
        <f>IF(IFERROR(HLOOKUP($F401,$F44:$FS44,1,FALSE),0)=0,0,1)</f>
        <v>0</v>
      </c>
      <c r="AX401" s="450">
        <f>IF(IFERROR(HLOOKUP($F401,$F45:$FS45,1,FALSE),0)=0,0,1)</f>
        <v>0</v>
      </c>
      <c r="AY401" s="450">
        <f>IF(IFERROR(HLOOKUP($F401,$F46:$FS46,1,FALSE),0)=0,0,1)</f>
        <v>0</v>
      </c>
      <c r="AZ401" s="450">
        <f>IF(IFERROR(HLOOKUP($F401,$F47:$FS47,1,FALSE),0)=0,0,1)</f>
        <v>0</v>
      </c>
      <c r="BA401" s="450">
        <f>IF(IFERROR(HLOOKUP($F401,$F48:$FS48,1,FALSE),0)=0,0,1)</f>
        <v>0</v>
      </c>
      <c r="BB401" s="450">
        <f>IF(IFERROR(HLOOKUP($F401,$F49:$FS49,1,FALSE),0)=0,0,1)</f>
        <v>0</v>
      </c>
      <c r="BC401" s="450">
        <f>IF(IFERROR(HLOOKUP($F401,$F50:$FS50,1,FALSE),0)=0,0,1)</f>
        <v>0</v>
      </c>
      <c r="BD401" s="450">
        <f>IF(IFERROR(HLOOKUP($F401,$F51:$FS51,1,FALSE),0)=0,0,1)</f>
        <v>0</v>
      </c>
      <c r="BE401" s="450">
        <f>IF(IFERROR(HLOOKUP($F401,$F52:$FS52,1,FALSE),0)=0,0,1)</f>
        <v>0</v>
      </c>
      <c r="BF401" s="450">
        <f>IF(IFERROR(HLOOKUP($F401,$F53:$FS53,1,FALSE),0)=0,0,1)</f>
        <v>0</v>
      </c>
      <c r="BG401" s="450">
        <f>IF(IFERROR(HLOOKUP($F401,$F54:$FS54,1,FALSE),0)=0,0,1)</f>
        <v>0</v>
      </c>
      <c r="BH401" s="450">
        <f>IF(IFERROR(HLOOKUP($F401,$F55:$FS55,1,FALSE),0)=0,0,1)</f>
        <v>0</v>
      </c>
      <c r="BI401" s="450">
        <f>IF(IFERROR(HLOOKUP($F401,$F56:$FS56,1,FALSE),0)=0,0,1)</f>
        <v>0</v>
      </c>
      <c r="BJ401" s="450">
        <f>IF(IFERROR(HLOOKUP($F401,$F57:$FS57,1,FALSE),0)=0,0,1)</f>
        <v>0</v>
      </c>
      <c r="BK401" s="450">
        <f>IF(IFERROR(HLOOKUP($F401,$F58:$FS58,1,FALSE),0)=0,0,1)</f>
        <v>0</v>
      </c>
    </row>
    <row r="402" spans="1:63" ht="13">
      <c r="A402" s="609" t="s">
        <v>831</v>
      </c>
      <c r="B402" s="619" t="s">
        <v>801</v>
      </c>
      <c r="C402">
        <f t="shared" si="2"/>
        <v>1</v>
      </c>
      <c r="E402" s="609" t="s">
        <v>831</v>
      </c>
      <c r="F402" s="619" t="s">
        <v>801</v>
      </c>
      <c r="G402" s="450">
        <f>IF(IFERROR(HLOOKUP($F402,$F2:$FS2,1,FALSE),0)=0,0,1)</f>
        <v>0</v>
      </c>
      <c r="H402" s="450">
        <f>IF(IFERROR(HLOOKUP($F402,$F3:$FS3,1,FALSE),0)=0,0,1)</f>
        <v>1</v>
      </c>
      <c r="I402" s="450">
        <f>IF(IFERROR(HLOOKUP($F402,$F4:$FS4,1,FALSE),0)=0,0,1)</f>
        <v>0</v>
      </c>
      <c r="J402" s="450">
        <f>IF(IFERROR(HLOOKUP($F402,$F5:$FS5,1,FALSE),0)=0,0,1)</f>
        <v>0</v>
      </c>
      <c r="K402" s="450">
        <f>IF(IFERROR(HLOOKUP($F402,$F6:$FS6,1,FALSE),0)=0,0,1)</f>
        <v>0</v>
      </c>
      <c r="L402" s="450">
        <f>IF(IFERROR(HLOOKUP($F402,$F7:$FS7,1,FALSE),0)=0,0,1)</f>
        <v>0</v>
      </c>
      <c r="M402" s="450">
        <f>IF(IFERROR(HLOOKUP($F402,$F8:$FS8,1,FALSE),0)=0,0,1)</f>
        <v>0</v>
      </c>
      <c r="N402" s="450">
        <f>IF(IFERROR(HLOOKUP($F402,$F9:$FS9,1,FALSE),0)=0,0,1)</f>
        <v>0</v>
      </c>
      <c r="O402" s="450">
        <f>IF(IFERROR(HLOOKUP($F402,$F10:$FS10,1,FALSE),0)=0,0,1)</f>
        <v>0</v>
      </c>
      <c r="P402" s="450">
        <f>IF(IFERROR(HLOOKUP($F402,$F11:$FS11,1,FALSE),0)=0,0,1)</f>
        <v>0</v>
      </c>
      <c r="Q402" s="450">
        <f>IF(IFERROR(HLOOKUP($F402,$F12:$FS12,1,FALSE),0)=0,0,1)</f>
        <v>0</v>
      </c>
      <c r="R402" s="450">
        <f>IF(IFERROR(HLOOKUP($F402,$F13:$FS13,1,FALSE),0)=0,0,1)</f>
        <v>0</v>
      </c>
      <c r="S402" s="450">
        <f>IF(IFERROR(HLOOKUP($F402,$F14:$FS14,1,FALSE),0)=0,0,1)</f>
        <v>0</v>
      </c>
      <c r="T402" s="450">
        <f>IF(IFERROR(HLOOKUP($F402,$F15:$FS15,1,FALSE),0)=0,0,1)</f>
        <v>0</v>
      </c>
      <c r="U402" s="450">
        <f>IF(IFERROR(HLOOKUP($F402,$F16:$FS16,1,FALSE),0)=0,0,1)</f>
        <v>0</v>
      </c>
      <c r="V402" s="450">
        <f>IF(IFERROR(HLOOKUP($F402,$F17:$FS17,1,FALSE),0)=0,0,1)</f>
        <v>0</v>
      </c>
      <c r="W402" s="450">
        <f>IF(IFERROR(HLOOKUP($F402,$F18:$FS18,1,FALSE),0)=0,0,1)</f>
        <v>0</v>
      </c>
      <c r="X402" s="450">
        <f>IF(IFERROR(HLOOKUP($F402,$F19:$FS19,1,FALSE),0)=0,0,1)</f>
        <v>0</v>
      </c>
      <c r="Y402" s="450">
        <f>IF(IFERROR(HLOOKUP($F402,$F20:$FS20,1,FALSE),0)=0,0,1)</f>
        <v>0</v>
      </c>
      <c r="Z402" s="450">
        <f>IF(IFERROR(HLOOKUP($F402,$F21:$FS21,1,FALSE),0)=0,0,1)</f>
        <v>0</v>
      </c>
      <c r="AA402" s="450">
        <f>IF(IFERROR(HLOOKUP($F402,$F22:$FS22,1,FALSE),0)=0,0,1)</f>
        <v>0</v>
      </c>
      <c r="AB402" s="450">
        <f>IF(IFERROR(HLOOKUP($F402,$F23:$FS23,1,FALSE),0)=0,0,1)</f>
        <v>0</v>
      </c>
      <c r="AC402" s="450">
        <f>IF(IFERROR(HLOOKUP($F402,$F24:$FS24,1,FALSE),0)=0,0,1)</f>
        <v>0</v>
      </c>
      <c r="AD402" s="450">
        <f>IF(IFERROR(HLOOKUP($F402,$F25:$FS25,1,FALSE),0)=0,0,1)</f>
        <v>0</v>
      </c>
      <c r="AE402" s="450">
        <f>IF(IFERROR(HLOOKUP($F402,$F26:$FS26,1,FALSE),0)=0,0,1)</f>
        <v>0</v>
      </c>
      <c r="AF402" s="450">
        <f>IF(IFERROR(HLOOKUP($F402,$F27:$FS27,1,FALSE),0)=0,0,1)</f>
        <v>0</v>
      </c>
      <c r="AG402" s="450">
        <f>IF(IFERROR(HLOOKUP($F402,$F28:$FS28,1,FALSE),0)=0,0,1)</f>
        <v>0</v>
      </c>
      <c r="AH402" s="450">
        <f>IF(IFERROR(HLOOKUP($F402,$F29:$FS29,1,FALSE),0)=0,0,1)</f>
        <v>0</v>
      </c>
      <c r="AI402" s="450">
        <f>IF(IFERROR(HLOOKUP($F402,$F30:$FS30,1,FALSE),0)=0,0,1)</f>
        <v>0</v>
      </c>
      <c r="AJ402" s="450">
        <f>IF(IFERROR(HLOOKUP($F402,$F31:$FS31,1,FALSE),0)=0,0,1)</f>
        <v>0</v>
      </c>
      <c r="AK402" s="450">
        <f>IF(IFERROR(HLOOKUP($F402,$F32:$FS32,1,FALSE),0)=0,0,1)</f>
        <v>0</v>
      </c>
      <c r="AL402" s="450">
        <f>IF(IFERROR(HLOOKUP($F402,$F33:$FS33,1,FALSE),0)=0,0,1)</f>
        <v>0</v>
      </c>
      <c r="AM402" s="450">
        <f>IF(IFERROR(HLOOKUP($F402,$F34:$FS34,1,FALSE),0)=0,0,1)</f>
        <v>0</v>
      </c>
      <c r="AN402" s="450">
        <f>IF(IFERROR(HLOOKUP($F402,$F35:$FS35,1,FALSE),0)=0,0,1)</f>
        <v>0</v>
      </c>
      <c r="AO402" s="450">
        <f>IF(IFERROR(HLOOKUP($F402,$F36:$FS36,1,FALSE),0)=0,0,1)</f>
        <v>0</v>
      </c>
      <c r="AP402" s="450">
        <f>IF(IFERROR(HLOOKUP($F402,$F37:$FS37,1,FALSE),0)=0,0,1)</f>
        <v>0</v>
      </c>
      <c r="AQ402" s="450">
        <f>IF(IFERROR(HLOOKUP($F402,$F38:$FS38,1,FALSE),0)=0,0,1)</f>
        <v>0</v>
      </c>
      <c r="AR402" s="450">
        <f>IF(IFERROR(HLOOKUP($F402,$F39:$FS39,1,FALSE),0)=0,0,1)</f>
        <v>0</v>
      </c>
      <c r="AS402" s="450">
        <f>IF(IFERROR(HLOOKUP($F402,$F40:$FS40,1,FALSE),0)=0,0,1)</f>
        <v>0</v>
      </c>
      <c r="AT402" s="450">
        <f>IF(IFERROR(HLOOKUP($F402,$F41:$FS41,1,FALSE),0)=0,0,1)</f>
        <v>0</v>
      </c>
      <c r="AU402" s="450">
        <f>IF(IFERROR(HLOOKUP($F402,$F42:$FS42,1,FALSE),0)=0,0,1)</f>
        <v>0</v>
      </c>
      <c r="AV402" s="450">
        <f>IF(IFERROR(HLOOKUP($F402,$F43:$FS43,1,FALSE),0)=0,0,1)</f>
        <v>0</v>
      </c>
      <c r="AW402" s="450">
        <f>IF(IFERROR(HLOOKUP($F402,$F44:$FS44,1,FALSE),0)=0,0,1)</f>
        <v>0</v>
      </c>
      <c r="AX402" s="450">
        <f>IF(IFERROR(HLOOKUP($F402,$F45:$FS45,1,FALSE),0)=0,0,1)</f>
        <v>0</v>
      </c>
      <c r="AY402" s="450">
        <f>IF(IFERROR(HLOOKUP($F402,$F46:$FS46,1,FALSE),0)=0,0,1)</f>
        <v>0</v>
      </c>
      <c r="AZ402" s="450">
        <f>IF(IFERROR(HLOOKUP($F402,$F47:$FS47,1,FALSE),0)=0,0,1)</f>
        <v>0</v>
      </c>
      <c r="BA402" s="450">
        <f>IF(IFERROR(HLOOKUP($F402,$F48:$FS48,1,FALSE),0)=0,0,1)</f>
        <v>0</v>
      </c>
      <c r="BB402" s="450">
        <f>IF(IFERROR(HLOOKUP($F402,$F49:$FS49,1,FALSE),0)=0,0,1)</f>
        <v>0</v>
      </c>
      <c r="BC402" s="450">
        <f>IF(IFERROR(HLOOKUP($F402,$F50:$FS50,1,FALSE),0)=0,0,1)</f>
        <v>0</v>
      </c>
      <c r="BD402" s="450">
        <f>IF(IFERROR(HLOOKUP($F402,$F51:$FS51,1,FALSE),0)=0,0,1)</f>
        <v>0</v>
      </c>
      <c r="BE402" s="450">
        <f>IF(IFERROR(HLOOKUP($F402,$F52:$FS52,1,FALSE),0)=0,0,1)</f>
        <v>0</v>
      </c>
      <c r="BF402" s="450">
        <f>IF(IFERROR(HLOOKUP($F402,$F53:$FS53,1,FALSE),0)=0,0,1)</f>
        <v>0</v>
      </c>
      <c r="BG402" s="450">
        <f>IF(IFERROR(HLOOKUP($F402,$F54:$FS54,1,FALSE),0)=0,0,1)</f>
        <v>0</v>
      </c>
      <c r="BH402" s="450">
        <f>IF(IFERROR(HLOOKUP($F402,$F55:$FS55,1,FALSE),0)=0,0,1)</f>
        <v>0</v>
      </c>
      <c r="BI402" s="450">
        <f>IF(IFERROR(HLOOKUP($F402,$F56:$FS56,1,FALSE),0)=0,0,1)</f>
        <v>0</v>
      </c>
      <c r="BJ402" s="450">
        <f>IF(IFERROR(HLOOKUP($F402,$F57:$FS57,1,FALSE),0)=0,0,1)</f>
        <v>0</v>
      </c>
      <c r="BK402" s="450">
        <f>IF(IFERROR(HLOOKUP($F402,$F58:$FS58,1,FALSE),0)=0,0,1)</f>
        <v>0</v>
      </c>
    </row>
    <row r="403" spans="1:63" ht="13">
      <c r="A403" s="609" t="s">
        <v>831</v>
      </c>
      <c r="B403" s="619" t="s">
        <v>802</v>
      </c>
      <c r="C403">
        <f t="shared" si="2"/>
        <v>2</v>
      </c>
      <c r="E403" s="609" t="s">
        <v>831</v>
      </c>
      <c r="F403" s="619" t="s">
        <v>802</v>
      </c>
      <c r="G403" s="450">
        <f>IF(IFERROR(HLOOKUP($F403,$F2:$FS2,1,FALSE),0)=0,0,1)</f>
        <v>0</v>
      </c>
      <c r="H403" s="450">
        <f>IF(IFERROR(HLOOKUP($F403,$F3:$FS3,1,FALSE),0)=0,0,1)</f>
        <v>1</v>
      </c>
      <c r="I403" s="450">
        <f>IF(IFERROR(HLOOKUP($F403,$F4:$FS4,1,FALSE),0)=0,0,1)</f>
        <v>0</v>
      </c>
      <c r="J403" s="450">
        <f>IF(IFERROR(HLOOKUP($F403,$F5:$FS5,1,FALSE),0)=0,0,1)</f>
        <v>0</v>
      </c>
      <c r="K403" s="450">
        <f>IF(IFERROR(HLOOKUP($F403,$F6:$FS6,1,FALSE),0)=0,0,1)</f>
        <v>0</v>
      </c>
      <c r="L403" s="450">
        <f>IF(IFERROR(HLOOKUP($F403,$F7:$FS7,1,FALSE),0)=0,0,1)</f>
        <v>0</v>
      </c>
      <c r="M403" s="450">
        <f>IF(IFERROR(HLOOKUP($F403,$F8:$FS8,1,FALSE),0)=0,0,1)</f>
        <v>0</v>
      </c>
      <c r="N403" s="450">
        <f>IF(IFERROR(HLOOKUP($F403,$F9:$FS9,1,FALSE),0)=0,0,1)</f>
        <v>0</v>
      </c>
      <c r="O403" s="450">
        <f>IF(IFERROR(HLOOKUP($F403,$F10:$FS10,1,FALSE),0)=0,0,1)</f>
        <v>0</v>
      </c>
      <c r="P403" s="450">
        <f>IF(IFERROR(HLOOKUP($F403,$F11:$FS11,1,FALSE),0)=0,0,1)</f>
        <v>0</v>
      </c>
      <c r="Q403" s="450">
        <f>IF(IFERROR(HLOOKUP($F403,$F12:$FS12,1,FALSE),0)=0,0,1)</f>
        <v>0</v>
      </c>
      <c r="R403" s="450">
        <f>IF(IFERROR(HLOOKUP($F403,$F13:$FS13,1,FALSE),0)=0,0,1)</f>
        <v>0</v>
      </c>
      <c r="S403" s="450">
        <f>IF(IFERROR(HLOOKUP($F403,$F14:$FS14,1,FALSE),0)=0,0,1)</f>
        <v>0</v>
      </c>
      <c r="T403" s="450">
        <f>IF(IFERROR(HLOOKUP($F403,$F15:$FS15,1,FALSE),0)=0,0,1)</f>
        <v>0</v>
      </c>
      <c r="U403" s="450">
        <f>IF(IFERROR(HLOOKUP($F403,$F16:$FS16,1,FALSE),0)=0,0,1)</f>
        <v>0</v>
      </c>
      <c r="V403" s="450">
        <f>IF(IFERROR(HLOOKUP($F403,$F17:$FS17,1,FALSE),0)=0,0,1)</f>
        <v>0</v>
      </c>
      <c r="W403" s="450">
        <f>IF(IFERROR(HLOOKUP($F403,$F18:$FS18,1,FALSE),0)=0,0,1)</f>
        <v>0</v>
      </c>
      <c r="X403" s="450">
        <f>IF(IFERROR(HLOOKUP($F403,$F19:$FS19,1,FALSE),0)=0,0,1)</f>
        <v>0</v>
      </c>
      <c r="Y403" s="450">
        <f>IF(IFERROR(HLOOKUP($F403,$F20:$FS20,1,FALSE),0)=0,0,1)</f>
        <v>0</v>
      </c>
      <c r="Z403" s="450">
        <f>IF(IFERROR(HLOOKUP($F403,$F21:$FS21,1,FALSE),0)=0,0,1)</f>
        <v>0</v>
      </c>
      <c r="AA403" s="450">
        <f>IF(IFERROR(HLOOKUP($F403,$F22:$FS22,1,FALSE),0)=0,0,1)</f>
        <v>0</v>
      </c>
      <c r="AB403" s="450">
        <f>IF(IFERROR(HLOOKUP($F403,$F23:$FS23,1,FALSE),0)=0,0,1)</f>
        <v>0</v>
      </c>
      <c r="AC403" s="450">
        <f>IF(IFERROR(HLOOKUP($F403,$F24:$FS24,1,FALSE),0)=0,0,1)</f>
        <v>0</v>
      </c>
      <c r="AD403" s="450">
        <f>IF(IFERROR(HLOOKUP($F403,$F25:$FS25,1,FALSE),0)=0,0,1)</f>
        <v>0</v>
      </c>
      <c r="AE403" s="450">
        <f>IF(IFERROR(HLOOKUP($F403,$F26:$FS26,1,FALSE),0)=0,0,1)</f>
        <v>0</v>
      </c>
      <c r="AF403" s="450">
        <f>IF(IFERROR(HLOOKUP($F403,$F27:$FS27,1,FALSE),0)=0,0,1)</f>
        <v>0</v>
      </c>
      <c r="AG403" s="450">
        <f>IF(IFERROR(HLOOKUP($F403,$F28:$FS28,1,FALSE),0)=0,0,1)</f>
        <v>0</v>
      </c>
      <c r="AH403" s="450">
        <f>IF(IFERROR(HLOOKUP($F403,$F29:$FS29,1,FALSE),0)=0,0,1)</f>
        <v>0</v>
      </c>
      <c r="AI403" s="450">
        <f>IF(IFERROR(HLOOKUP($F403,$F30:$FS30,1,FALSE),0)=0,0,1)</f>
        <v>0</v>
      </c>
      <c r="AJ403" s="450">
        <f>IF(IFERROR(HLOOKUP($F403,$F31:$FS31,1,FALSE),0)=0,0,1)</f>
        <v>0</v>
      </c>
      <c r="AK403" s="450">
        <f>IF(IFERROR(HLOOKUP($F403,$F32:$FS32,1,FALSE),0)=0,0,1)</f>
        <v>0</v>
      </c>
      <c r="AL403" s="450">
        <f>IF(IFERROR(HLOOKUP($F403,$F33:$FS33,1,FALSE),0)=0,0,1)</f>
        <v>0</v>
      </c>
      <c r="AM403" s="450">
        <f>IF(IFERROR(HLOOKUP($F403,$F34:$FS34,1,FALSE),0)=0,0,1)</f>
        <v>0</v>
      </c>
      <c r="AN403" s="450">
        <f>IF(IFERROR(HLOOKUP($F403,$F35:$FS35,1,FALSE),0)=0,0,1)</f>
        <v>0</v>
      </c>
      <c r="AO403" s="450">
        <f>IF(IFERROR(HLOOKUP($F403,$F36:$FS36,1,FALSE),0)=0,0,1)</f>
        <v>0</v>
      </c>
      <c r="AP403" s="450">
        <f>IF(IFERROR(HLOOKUP($F403,$F37:$FS37,1,FALSE),0)=0,0,1)</f>
        <v>0</v>
      </c>
      <c r="AQ403" s="450">
        <f>IF(IFERROR(HLOOKUP($F403,$F38:$FS38,1,FALSE),0)=0,0,1)</f>
        <v>0</v>
      </c>
      <c r="AR403" s="450">
        <f>IF(IFERROR(HLOOKUP($F403,$F39:$FS39,1,FALSE),0)=0,0,1)</f>
        <v>0</v>
      </c>
      <c r="AS403" s="450">
        <f>IF(IFERROR(HLOOKUP($F403,$F40:$FS40,1,FALSE),0)=0,0,1)</f>
        <v>0</v>
      </c>
      <c r="AT403" s="450">
        <f>IF(IFERROR(HLOOKUP($F403,$F41:$FS41,1,FALSE),0)=0,0,1)</f>
        <v>0</v>
      </c>
      <c r="AU403" s="450">
        <f>IF(IFERROR(HLOOKUP($F403,$F42:$FS42,1,FALSE),0)=0,0,1)</f>
        <v>0</v>
      </c>
      <c r="AV403" s="450">
        <f>IF(IFERROR(HLOOKUP($F403,$F43:$FS43,1,FALSE),0)=0,0,1)</f>
        <v>0</v>
      </c>
      <c r="AW403" s="450">
        <f>IF(IFERROR(HLOOKUP($F403,$F44:$FS44,1,FALSE),0)=0,0,1)</f>
        <v>0</v>
      </c>
      <c r="AX403" s="450">
        <f>IF(IFERROR(HLOOKUP($F403,$F45:$FS45,1,FALSE),0)=0,0,1)</f>
        <v>0</v>
      </c>
      <c r="AY403" s="450">
        <f>IF(IFERROR(HLOOKUP($F403,$F46:$FS46,1,FALSE),0)=0,0,1)</f>
        <v>0</v>
      </c>
      <c r="AZ403" s="450">
        <f>IF(IFERROR(HLOOKUP($F403,$F47:$FS47,1,FALSE),0)=0,0,1)</f>
        <v>0</v>
      </c>
      <c r="BA403" s="450">
        <f>IF(IFERROR(HLOOKUP($F403,$F48:$FS48,1,FALSE),0)=0,0,1)</f>
        <v>0</v>
      </c>
      <c r="BB403" s="450">
        <f>IF(IFERROR(HLOOKUP($F403,$F49:$FS49,1,FALSE),0)=0,0,1)</f>
        <v>0</v>
      </c>
      <c r="BC403" s="450">
        <f>IF(IFERROR(HLOOKUP($F403,$F50:$FS50,1,FALSE),0)=0,0,1)</f>
        <v>0</v>
      </c>
      <c r="BD403" s="450">
        <f>IF(IFERROR(HLOOKUP($F403,$F51:$FS51,1,FALSE),0)=0,0,1)</f>
        <v>0</v>
      </c>
      <c r="BE403" s="450">
        <f>IF(IFERROR(HLOOKUP($F403,$F52:$FS52,1,FALSE),0)=0,0,1)</f>
        <v>1</v>
      </c>
      <c r="BF403" s="450">
        <f>IF(IFERROR(HLOOKUP($F403,$F53:$FS53,1,FALSE),0)=0,0,1)</f>
        <v>0</v>
      </c>
      <c r="BG403" s="450">
        <f>IF(IFERROR(HLOOKUP($F403,$F54:$FS54,1,FALSE),0)=0,0,1)</f>
        <v>0</v>
      </c>
      <c r="BH403" s="450">
        <f>IF(IFERROR(HLOOKUP($F403,$F55:$FS55,1,FALSE),0)=0,0,1)</f>
        <v>0</v>
      </c>
      <c r="BI403" s="450">
        <f>IF(IFERROR(HLOOKUP($F403,$F56:$FS56,1,FALSE),0)=0,0,1)</f>
        <v>0</v>
      </c>
      <c r="BJ403" s="450">
        <f>IF(IFERROR(HLOOKUP($F403,$F57:$FS57,1,FALSE),0)=0,0,1)</f>
        <v>0</v>
      </c>
      <c r="BK403" s="450">
        <f>IF(IFERROR(HLOOKUP($F403,$F58:$FS58,1,FALSE),0)=0,0,1)</f>
        <v>0</v>
      </c>
    </row>
    <row r="404" spans="1:63" ht="13">
      <c r="A404" s="609" t="s">
        <v>831</v>
      </c>
      <c r="B404" s="619" t="s">
        <v>803</v>
      </c>
      <c r="C404">
        <f t="shared" si="2"/>
        <v>1</v>
      </c>
      <c r="E404" s="609" t="s">
        <v>831</v>
      </c>
      <c r="F404" s="619" t="s">
        <v>803</v>
      </c>
      <c r="G404" s="450">
        <f>IF(IFERROR(HLOOKUP($F404,$F2:$FS2,1,FALSE),0)=0,0,1)</f>
        <v>0</v>
      </c>
      <c r="H404" s="450">
        <f>IF(IFERROR(HLOOKUP($F404,$F3:$FS3,1,FALSE),0)=0,0,1)</f>
        <v>1</v>
      </c>
      <c r="I404" s="450">
        <f>IF(IFERROR(HLOOKUP($F404,$F4:$FS4,1,FALSE),0)=0,0,1)</f>
        <v>0</v>
      </c>
      <c r="J404" s="450">
        <f>IF(IFERROR(HLOOKUP($F404,$F5:$FS5,1,FALSE),0)=0,0,1)</f>
        <v>0</v>
      </c>
      <c r="K404" s="450">
        <f>IF(IFERROR(HLOOKUP($F404,$F6:$FS6,1,FALSE),0)=0,0,1)</f>
        <v>0</v>
      </c>
      <c r="L404" s="450">
        <f>IF(IFERROR(HLOOKUP($F404,$F7:$FS7,1,FALSE),0)=0,0,1)</f>
        <v>0</v>
      </c>
      <c r="M404" s="450">
        <f>IF(IFERROR(HLOOKUP($F404,$F8:$FS8,1,FALSE),0)=0,0,1)</f>
        <v>0</v>
      </c>
      <c r="N404" s="450">
        <f>IF(IFERROR(HLOOKUP($F404,$F9:$FS9,1,FALSE),0)=0,0,1)</f>
        <v>0</v>
      </c>
      <c r="O404" s="450">
        <f>IF(IFERROR(HLOOKUP($F404,$F10:$FS10,1,FALSE),0)=0,0,1)</f>
        <v>0</v>
      </c>
      <c r="P404" s="450">
        <f>IF(IFERROR(HLOOKUP($F404,$F11:$FS11,1,FALSE),0)=0,0,1)</f>
        <v>0</v>
      </c>
      <c r="Q404" s="450">
        <f>IF(IFERROR(HLOOKUP($F404,$F12:$FS12,1,FALSE),0)=0,0,1)</f>
        <v>0</v>
      </c>
      <c r="R404" s="450">
        <f>IF(IFERROR(HLOOKUP($F404,$F13:$FS13,1,FALSE),0)=0,0,1)</f>
        <v>0</v>
      </c>
      <c r="S404" s="450">
        <f>IF(IFERROR(HLOOKUP($F404,$F14:$FS14,1,FALSE),0)=0,0,1)</f>
        <v>0</v>
      </c>
      <c r="T404" s="450">
        <f>IF(IFERROR(HLOOKUP($F404,$F15:$FS15,1,FALSE),0)=0,0,1)</f>
        <v>0</v>
      </c>
      <c r="U404" s="450">
        <f>IF(IFERROR(HLOOKUP($F404,$F16:$FS16,1,FALSE),0)=0,0,1)</f>
        <v>0</v>
      </c>
      <c r="V404" s="450">
        <f>IF(IFERROR(HLOOKUP($F404,$F17:$FS17,1,FALSE),0)=0,0,1)</f>
        <v>0</v>
      </c>
      <c r="W404" s="450">
        <f>IF(IFERROR(HLOOKUP($F404,$F18:$FS18,1,FALSE),0)=0,0,1)</f>
        <v>0</v>
      </c>
      <c r="X404" s="450">
        <f>IF(IFERROR(HLOOKUP($F404,$F19:$FS19,1,FALSE),0)=0,0,1)</f>
        <v>0</v>
      </c>
      <c r="Y404" s="450">
        <f>IF(IFERROR(HLOOKUP($F404,$F20:$FS20,1,FALSE),0)=0,0,1)</f>
        <v>0</v>
      </c>
      <c r="Z404" s="450">
        <f>IF(IFERROR(HLOOKUP($F404,$F21:$FS21,1,FALSE),0)=0,0,1)</f>
        <v>0</v>
      </c>
      <c r="AA404" s="450">
        <f>IF(IFERROR(HLOOKUP($F404,$F22:$FS22,1,FALSE),0)=0,0,1)</f>
        <v>0</v>
      </c>
      <c r="AB404" s="450">
        <f>IF(IFERROR(HLOOKUP($F404,$F23:$FS23,1,FALSE),0)=0,0,1)</f>
        <v>0</v>
      </c>
      <c r="AC404" s="450">
        <f>IF(IFERROR(HLOOKUP($F404,$F24:$FS24,1,FALSE),0)=0,0,1)</f>
        <v>0</v>
      </c>
      <c r="AD404" s="450">
        <f>IF(IFERROR(HLOOKUP($F404,$F25:$FS25,1,FALSE),0)=0,0,1)</f>
        <v>0</v>
      </c>
      <c r="AE404" s="450">
        <f>IF(IFERROR(HLOOKUP($F404,$F26:$FS26,1,FALSE),0)=0,0,1)</f>
        <v>0</v>
      </c>
      <c r="AF404" s="450">
        <f>IF(IFERROR(HLOOKUP($F404,$F27:$FS27,1,FALSE),0)=0,0,1)</f>
        <v>0</v>
      </c>
      <c r="AG404" s="450">
        <f>IF(IFERROR(HLOOKUP($F404,$F28:$FS28,1,FALSE),0)=0,0,1)</f>
        <v>0</v>
      </c>
      <c r="AH404" s="450">
        <f>IF(IFERROR(HLOOKUP($F404,$F29:$FS29,1,FALSE),0)=0,0,1)</f>
        <v>0</v>
      </c>
      <c r="AI404" s="450">
        <f>IF(IFERROR(HLOOKUP($F404,$F30:$FS30,1,FALSE),0)=0,0,1)</f>
        <v>0</v>
      </c>
      <c r="AJ404" s="450">
        <f>IF(IFERROR(HLOOKUP($F404,$F31:$FS31,1,FALSE),0)=0,0,1)</f>
        <v>0</v>
      </c>
      <c r="AK404" s="450">
        <f>IF(IFERROR(HLOOKUP($F404,$F32:$FS32,1,FALSE),0)=0,0,1)</f>
        <v>0</v>
      </c>
      <c r="AL404" s="450">
        <f>IF(IFERROR(HLOOKUP($F404,$F33:$FS33,1,FALSE),0)=0,0,1)</f>
        <v>0</v>
      </c>
      <c r="AM404" s="450">
        <f>IF(IFERROR(HLOOKUP($F404,$F34:$FS34,1,FALSE),0)=0,0,1)</f>
        <v>0</v>
      </c>
      <c r="AN404" s="450">
        <f>IF(IFERROR(HLOOKUP($F404,$F35:$FS35,1,FALSE),0)=0,0,1)</f>
        <v>0</v>
      </c>
      <c r="AO404" s="450">
        <f>IF(IFERROR(HLOOKUP($F404,$F36:$FS36,1,FALSE),0)=0,0,1)</f>
        <v>0</v>
      </c>
      <c r="AP404" s="450">
        <f>IF(IFERROR(HLOOKUP($F404,$F37:$FS37,1,FALSE),0)=0,0,1)</f>
        <v>0</v>
      </c>
      <c r="AQ404" s="450">
        <f>IF(IFERROR(HLOOKUP($F404,$F38:$FS38,1,FALSE),0)=0,0,1)</f>
        <v>0</v>
      </c>
      <c r="AR404" s="450">
        <f>IF(IFERROR(HLOOKUP($F404,$F39:$FS39,1,FALSE),0)=0,0,1)</f>
        <v>0</v>
      </c>
      <c r="AS404" s="450">
        <f>IF(IFERROR(HLOOKUP($F404,$F40:$FS40,1,FALSE),0)=0,0,1)</f>
        <v>0</v>
      </c>
      <c r="AT404" s="450">
        <f>IF(IFERROR(HLOOKUP($F404,$F41:$FS41,1,FALSE),0)=0,0,1)</f>
        <v>0</v>
      </c>
      <c r="AU404" s="450">
        <f>IF(IFERROR(HLOOKUP($F404,$F42:$FS42,1,FALSE),0)=0,0,1)</f>
        <v>0</v>
      </c>
      <c r="AV404" s="450">
        <f>IF(IFERROR(HLOOKUP($F404,$F43:$FS43,1,FALSE),0)=0,0,1)</f>
        <v>0</v>
      </c>
      <c r="AW404" s="450">
        <f>IF(IFERROR(HLOOKUP($F404,$F44:$FS44,1,FALSE),0)=0,0,1)</f>
        <v>0</v>
      </c>
      <c r="AX404" s="450">
        <f>IF(IFERROR(HLOOKUP($F404,$F45:$FS45,1,FALSE),0)=0,0,1)</f>
        <v>0</v>
      </c>
      <c r="AY404" s="450">
        <f>IF(IFERROR(HLOOKUP($F404,$F46:$FS46,1,FALSE),0)=0,0,1)</f>
        <v>0</v>
      </c>
      <c r="AZ404" s="450">
        <f>IF(IFERROR(HLOOKUP($F404,$F47:$FS47,1,FALSE),0)=0,0,1)</f>
        <v>0</v>
      </c>
      <c r="BA404" s="450">
        <f>IF(IFERROR(HLOOKUP($F404,$F48:$FS48,1,FALSE),0)=0,0,1)</f>
        <v>0</v>
      </c>
      <c r="BB404" s="450">
        <f>IF(IFERROR(HLOOKUP($F404,$F49:$FS49,1,FALSE),0)=0,0,1)</f>
        <v>0</v>
      </c>
      <c r="BC404" s="450">
        <f>IF(IFERROR(HLOOKUP($F404,$F50:$FS50,1,FALSE),0)=0,0,1)</f>
        <v>0</v>
      </c>
      <c r="BD404" s="450">
        <f>IF(IFERROR(HLOOKUP($F404,$F51:$FS51,1,FALSE),0)=0,0,1)</f>
        <v>0</v>
      </c>
      <c r="BE404" s="450">
        <f>IF(IFERROR(HLOOKUP($F404,$F52:$FS52,1,FALSE),0)=0,0,1)</f>
        <v>0</v>
      </c>
      <c r="BF404" s="450">
        <f>IF(IFERROR(HLOOKUP($F404,$F53:$FS53,1,FALSE),0)=0,0,1)</f>
        <v>0</v>
      </c>
      <c r="BG404" s="450">
        <f>IF(IFERROR(HLOOKUP($F404,$F54:$FS54,1,FALSE),0)=0,0,1)</f>
        <v>0</v>
      </c>
      <c r="BH404" s="450">
        <f>IF(IFERROR(HLOOKUP($F404,$F55:$FS55,1,FALSE),0)=0,0,1)</f>
        <v>0</v>
      </c>
      <c r="BI404" s="450">
        <f>IF(IFERROR(HLOOKUP($F404,$F56:$FS56,1,FALSE),0)=0,0,1)</f>
        <v>0</v>
      </c>
      <c r="BJ404" s="450">
        <f>IF(IFERROR(HLOOKUP($F404,$F57:$FS57,1,FALSE),0)=0,0,1)</f>
        <v>0</v>
      </c>
      <c r="BK404" s="450">
        <f>IF(IFERROR(HLOOKUP($F404,$F58:$FS58,1,FALSE),0)=0,0,1)</f>
        <v>0</v>
      </c>
    </row>
    <row r="405" spans="1:63" ht="13">
      <c r="A405" s="609" t="s">
        <v>831</v>
      </c>
      <c r="B405" s="619" t="s">
        <v>804</v>
      </c>
      <c r="C405">
        <f t="shared" si="2"/>
        <v>1</v>
      </c>
      <c r="E405" s="609" t="s">
        <v>831</v>
      </c>
      <c r="F405" s="619" t="s">
        <v>804</v>
      </c>
      <c r="G405" s="450">
        <f>IF(IFERROR(HLOOKUP($F405,$F2:$FS2,1,FALSE),0)=0,0,1)</f>
        <v>0</v>
      </c>
      <c r="H405" s="450">
        <f>IF(IFERROR(HLOOKUP($F405,$F3:$FS3,1,FALSE),0)=0,0,1)</f>
        <v>1</v>
      </c>
      <c r="I405" s="450">
        <f>IF(IFERROR(HLOOKUP($F405,$F4:$FS4,1,FALSE),0)=0,0,1)</f>
        <v>0</v>
      </c>
      <c r="J405" s="450">
        <f>IF(IFERROR(HLOOKUP($F405,$F5:$FS5,1,FALSE),0)=0,0,1)</f>
        <v>0</v>
      </c>
      <c r="K405" s="450">
        <f>IF(IFERROR(HLOOKUP($F405,$F6:$FS6,1,FALSE),0)=0,0,1)</f>
        <v>0</v>
      </c>
      <c r="L405" s="450">
        <f>IF(IFERROR(HLOOKUP($F405,$F7:$FS7,1,FALSE),0)=0,0,1)</f>
        <v>0</v>
      </c>
      <c r="M405" s="450">
        <f>IF(IFERROR(HLOOKUP($F405,$F8:$FS8,1,FALSE),0)=0,0,1)</f>
        <v>0</v>
      </c>
      <c r="N405" s="450">
        <f>IF(IFERROR(HLOOKUP($F405,$F9:$FS9,1,FALSE),0)=0,0,1)</f>
        <v>0</v>
      </c>
      <c r="O405" s="450">
        <f>IF(IFERROR(HLOOKUP($F405,$F10:$FS10,1,FALSE),0)=0,0,1)</f>
        <v>0</v>
      </c>
      <c r="P405" s="450">
        <f>IF(IFERROR(HLOOKUP($F405,$F11:$FS11,1,FALSE),0)=0,0,1)</f>
        <v>0</v>
      </c>
      <c r="Q405" s="450">
        <f>IF(IFERROR(HLOOKUP($F405,$F12:$FS12,1,FALSE),0)=0,0,1)</f>
        <v>0</v>
      </c>
      <c r="R405" s="450">
        <f>IF(IFERROR(HLOOKUP($F405,$F13:$FS13,1,FALSE),0)=0,0,1)</f>
        <v>0</v>
      </c>
      <c r="S405" s="450">
        <f>IF(IFERROR(HLOOKUP($F405,$F14:$FS14,1,FALSE),0)=0,0,1)</f>
        <v>0</v>
      </c>
      <c r="T405" s="450">
        <f>IF(IFERROR(HLOOKUP($F405,$F15:$FS15,1,FALSE),0)=0,0,1)</f>
        <v>0</v>
      </c>
      <c r="U405" s="450">
        <f>IF(IFERROR(HLOOKUP($F405,$F16:$FS16,1,FALSE),0)=0,0,1)</f>
        <v>0</v>
      </c>
      <c r="V405" s="450">
        <f>IF(IFERROR(HLOOKUP($F405,$F17:$FS17,1,FALSE),0)=0,0,1)</f>
        <v>0</v>
      </c>
      <c r="W405" s="450">
        <f>IF(IFERROR(HLOOKUP($F405,$F18:$FS18,1,FALSE),0)=0,0,1)</f>
        <v>0</v>
      </c>
      <c r="X405" s="450">
        <f>IF(IFERROR(HLOOKUP($F405,$F19:$FS19,1,FALSE),0)=0,0,1)</f>
        <v>0</v>
      </c>
      <c r="Y405" s="450">
        <f>IF(IFERROR(HLOOKUP($F405,$F20:$FS20,1,FALSE),0)=0,0,1)</f>
        <v>0</v>
      </c>
      <c r="Z405" s="450">
        <f>IF(IFERROR(HLOOKUP($F405,$F21:$FS21,1,FALSE),0)=0,0,1)</f>
        <v>0</v>
      </c>
      <c r="AA405" s="450">
        <f>IF(IFERROR(HLOOKUP($F405,$F22:$FS22,1,FALSE),0)=0,0,1)</f>
        <v>0</v>
      </c>
      <c r="AB405" s="450">
        <f>IF(IFERROR(HLOOKUP($F405,$F23:$FS23,1,FALSE),0)=0,0,1)</f>
        <v>0</v>
      </c>
      <c r="AC405" s="450">
        <f>IF(IFERROR(HLOOKUP($F405,$F24:$FS24,1,FALSE),0)=0,0,1)</f>
        <v>0</v>
      </c>
      <c r="AD405" s="450">
        <f>IF(IFERROR(HLOOKUP($F405,$F25:$FS25,1,FALSE),0)=0,0,1)</f>
        <v>0</v>
      </c>
      <c r="AE405" s="450">
        <f>IF(IFERROR(HLOOKUP($F405,$F26:$FS26,1,FALSE),0)=0,0,1)</f>
        <v>0</v>
      </c>
      <c r="AF405" s="450">
        <f>IF(IFERROR(HLOOKUP($F405,$F27:$FS27,1,FALSE),0)=0,0,1)</f>
        <v>0</v>
      </c>
      <c r="AG405" s="450">
        <f>IF(IFERROR(HLOOKUP($F405,$F28:$FS28,1,FALSE),0)=0,0,1)</f>
        <v>0</v>
      </c>
      <c r="AH405" s="450">
        <f>IF(IFERROR(HLOOKUP($F405,$F29:$FS29,1,FALSE),0)=0,0,1)</f>
        <v>0</v>
      </c>
      <c r="AI405" s="450">
        <f>IF(IFERROR(HLOOKUP($F405,$F30:$FS30,1,FALSE),0)=0,0,1)</f>
        <v>0</v>
      </c>
      <c r="AJ405" s="450">
        <f>IF(IFERROR(HLOOKUP($F405,$F31:$FS31,1,FALSE),0)=0,0,1)</f>
        <v>0</v>
      </c>
      <c r="AK405" s="450">
        <f>IF(IFERROR(HLOOKUP($F405,$F32:$FS32,1,FALSE),0)=0,0,1)</f>
        <v>0</v>
      </c>
      <c r="AL405" s="450">
        <f>IF(IFERROR(HLOOKUP($F405,$F33:$FS33,1,FALSE),0)=0,0,1)</f>
        <v>0</v>
      </c>
      <c r="AM405" s="450">
        <f>IF(IFERROR(HLOOKUP($F405,$F34:$FS34,1,FALSE),0)=0,0,1)</f>
        <v>0</v>
      </c>
      <c r="AN405" s="450">
        <f>IF(IFERROR(HLOOKUP($F405,$F35:$FS35,1,FALSE),0)=0,0,1)</f>
        <v>0</v>
      </c>
      <c r="AO405" s="450">
        <f>IF(IFERROR(HLOOKUP($F405,$F36:$FS36,1,FALSE),0)=0,0,1)</f>
        <v>0</v>
      </c>
      <c r="AP405" s="450">
        <f>IF(IFERROR(HLOOKUP($F405,$F37:$FS37,1,FALSE),0)=0,0,1)</f>
        <v>0</v>
      </c>
      <c r="AQ405" s="450">
        <f>IF(IFERROR(HLOOKUP($F405,$F38:$FS38,1,FALSE),0)=0,0,1)</f>
        <v>0</v>
      </c>
      <c r="AR405" s="450">
        <f>IF(IFERROR(HLOOKUP($F405,$F39:$FS39,1,FALSE),0)=0,0,1)</f>
        <v>0</v>
      </c>
      <c r="AS405" s="450">
        <f>IF(IFERROR(HLOOKUP($F405,$F40:$FS40,1,FALSE),0)=0,0,1)</f>
        <v>0</v>
      </c>
      <c r="AT405" s="450">
        <f>IF(IFERROR(HLOOKUP($F405,$F41:$FS41,1,FALSE),0)=0,0,1)</f>
        <v>0</v>
      </c>
      <c r="AU405" s="450">
        <f>IF(IFERROR(HLOOKUP($F405,$F42:$FS42,1,FALSE),0)=0,0,1)</f>
        <v>0</v>
      </c>
      <c r="AV405" s="450">
        <f>IF(IFERROR(HLOOKUP($F405,$F43:$FS43,1,FALSE),0)=0,0,1)</f>
        <v>0</v>
      </c>
      <c r="AW405" s="450">
        <f>IF(IFERROR(HLOOKUP($F405,$F44:$FS44,1,FALSE),0)=0,0,1)</f>
        <v>0</v>
      </c>
      <c r="AX405" s="450">
        <f>IF(IFERROR(HLOOKUP($F405,$F45:$FS45,1,FALSE),0)=0,0,1)</f>
        <v>0</v>
      </c>
      <c r="AY405" s="450">
        <f>IF(IFERROR(HLOOKUP($F405,$F46:$FS46,1,FALSE),0)=0,0,1)</f>
        <v>0</v>
      </c>
      <c r="AZ405" s="450">
        <f>IF(IFERROR(HLOOKUP($F405,$F47:$FS47,1,FALSE),0)=0,0,1)</f>
        <v>0</v>
      </c>
      <c r="BA405" s="450">
        <f>IF(IFERROR(HLOOKUP($F405,$F48:$FS48,1,FALSE),0)=0,0,1)</f>
        <v>0</v>
      </c>
      <c r="BB405" s="450">
        <f>IF(IFERROR(HLOOKUP($F405,$F49:$FS49,1,FALSE),0)=0,0,1)</f>
        <v>0</v>
      </c>
      <c r="BC405" s="450">
        <f>IF(IFERROR(HLOOKUP($F405,$F50:$FS50,1,FALSE),0)=0,0,1)</f>
        <v>0</v>
      </c>
      <c r="BD405" s="450">
        <f>IF(IFERROR(HLOOKUP($F405,$F51:$FS51,1,FALSE),0)=0,0,1)</f>
        <v>0</v>
      </c>
      <c r="BE405" s="450">
        <f>IF(IFERROR(HLOOKUP($F405,$F52:$FS52,1,FALSE),0)=0,0,1)</f>
        <v>0</v>
      </c>
      <c r="BF405" s="450">
        <f>IF(IFERROR(HLOOKUP($F405,$F53:$FS53,1,FALSE),0)=0,0,1)</f>
        <v>0</v>
      </c>
      <c r="BG405" s="450">
        <f>IF(IFERROR(HLOOKUP($F405,$F54:$FS54,1,FALSE),0)=0,0,1)</f>
        <v>0</v>
      </c>
      <c r="BH405" s="450">
        <f>IF(IFERROR(HLOOKUP($F405,$F55:$FS55,1,FALSE),0)=0,0,1)</f>
        <v>0</v>
      </c>
      <c r="BI405" s="450">
        <f>IF(IFERROR(HLOOKUP($F405,$F56:$FS56,1,FALSE),0)=0,0,1)</f>
        <v>0</v>
      </c>
      <c r="BJ405" s="450">
        <f>IF(IFERROR(HLOOKUP($F405,$F57:$FS57,1,FALSE),0)=0,0,1)</f>
        <v>0</v>
      </c>
      <c r="BK405" s="450">
        <f>IF(IFERROR(HLOOKUP($F405,$F58:$FS58,1,FALSE),0)=0,0,1)</f>
        <v>0</v>
      </c>
    </row>
    <row r="406" spans="1:63" ht="13">
      <c r="A406" s="609" t="s">
        <v>831</v>
      </c>
      <c r="B406" s="619" t="s">
        <v>803</v>
      </c>
      <c r="C406">
        <f t="shared" ca="1" si="2"/>
        <v>0</v>
      </c>
      <c r="E406" s="450">
        <f ca="1">IF(IFERROR(HLOOKUP($B406,$F176:$FS176,1,FALSE),0)=0,0,1)*E$62</f>
        <v>0</v>
      </c>
      <c r="F406" s="450">
        <f ca="1">IF(IFERROR(HLOOKUP($B406,$F177:$FS177,1,FALSE),0)=0,0,1)*F$62</f>
        <v>0</v>
      </c>
      <c r="G406" s="450">
        <f ca="1">IF(IFERROR(HLOOKUP($B406,$F178:$FS178,1,FALSE),0)=0,0,1)*G$62</f>
        <v>0</v>
      </c>
      <c r="H406" s="450">
        <f ca="1">IF(IFERROR(HLOOKUP($B406,$F179:$FS179,1,FALSE),0)=0,0,1)*H$62</f>
        <v>0</v>
      </c>
      <c r="I406" s="450">
        <f ca="1">IF(IFERROR(HLOOKUP($B406,$F180:$FS180,1,FALSE),0)=0,0,1)*I$62</f>
        <v>0</v>
      </c>
      <c r="J406" s="450">
        <f ca="1">IF(IFERROR(HLOOKUP($B406,$F181:$FS181,1,FALSE),0)=0,0,1)*J$62</f>
        <v>0</v>
      </c>
      <c r="K406" s="450">
        <f ca="1">IF(IFERROR(HLOOKUP($B406,$F182:$FS182,1,FALSE),0)=0,0,1)*K$62</f>
        <v>0</v>
      </c>
      <c r="L406" s="450">
        <f ca="1">IF(IFERROR(HLOOKUP($B406,$F183:$FS183,1,FALSE),0)=0,0,1)*L$62</f>
        <v>0</v>
      </c>
      <c r="M406" s="450">
        <f ca="1">IF(IFERROR(HLOOKUP($B406,$F184:$FS184,1,FALSE),0)=0,0,1)*M$62</f>
        <v>0</v>
      </c>
      <c r="N406" s="450">
        <f ca="1">IF(IFERROR(HLOOKUP($B406,$F185:$FS185,1,FALSE),0)=0,0,1)*N$62</f>
        <v>0</v>
      </c>
      <c r="O406" s="450">
        <f ca="1">IF(IFERROR(HLOOKUP($B406,$F186:$FS186,1,FALSE),0)=0,0,1)*O$62</f>
        <v>0</v>
      </c>
      <c r="P406" s="450">
        <f ca="1">IF(IFERROR(HLOOKUP($B406,$F187:$FS187,1,FALSE),0)=0,0,1)*P$62</f>
        <v>0</v>
      </c>
      <c r="Q406" s="450">
        <f ca="1">IF(IFERROR(HLOOKUP($B406,$F188:$FS188,1,FALSE),0)=0,0,1)*Q$62</f>
        <v>0</v>
      </c>
      <c r="R406" s="450">
        <f ca="1">IF(IFERROR(HLOOKUP($B406,$F189:$FS189,1,FALSE),0)=0,0,1)*R$62</f>
        <v>0</v>
      </c>
      <c r="S406" s="450">
        <f ca="1">IF(IFERROR(HLOOKUP($B406,$F190:$FS190,1,FALSE),0)=0,0,1)*S$62</f>
        <v>0</v>
      </c>
      <c r="T406" s="450">
        <f ca="1">IF(IFERROR(HLOOKUP($B406,$F191:$FS191,1,FALSE),0)=0,0,1)*T$62</f>
        <v>0</v>
      </c>
      <c r="U406" s="450">
        <f ca="1">IF(IFERROR(HLOOKUP($B406,$F192:$FS192,1,FALSE),0)=0,0,1)*U$62</f>
        <v>0</v>
      </c>
      <c r="V406" s="450">
        <f ca="1">IF(IFERROR(HLOOKUP($B406,$F193:$FS193,1,FALSE),0)=0,0,1)*V$62</f>
        <v>0</v>
      </c>
      <c r="W406" s="450">
        <f ca="1">IF(IFERROR(HLOOKUP($B406,$F194:$FS194,1,FALSE),0)=0,0,1)*W$62</f>
        <v>0</v>
      </c>
      <c r="X406" s="450">
        <f ca="1">IF(IFERROR(HLOOKUP($B406,$F196:$FS196,1,FALSE),0)=0,0,1)*X$62</f>
        <v>0</v>
      </c>
      <c r="Y406" s="450">
        <f ca="1">IF(IFERROR(HLOOKUP($B406,$F197:$FS197,1,FALSE),0)=0,0,1)*Y$62</f>
        <v>0</v>
      </c>
      <c r="Z406" s="450">
        <f ca="1">IF(IFERROR(HLOOKUP($B406,$F198:$FS198,1,FALSE),0)=0,0,1)*Z$62</f>
        <v>0</v>
      </c>
      <c r="AA406" s="450">
        <f ca="1">IF(IFERROR(HLOOKUP($B406,$F199:$FS199,1,FALSE),0)=0,0,1)*AA$62</f>
        <v>0</v>
      </c>
      <c r="AB406" s="450">
        <f ca="1">IF(IFERROR(HLOOKUP($B406,$F200:$FS200,1,FALSE),0)=0,0,1)*AB$62</f>
        <v>0</v>
      </c>
      <c r="AC406" s="450">
        <f ca="1">IF(IFERROR(HLOOKUP($B406,$F201:$FS201,1,FALSE),0)=0,0,1)*AC$62</f>
        <v>0</v>
      </c>
      <c r="AD406" s="450">
        <f ca="1">IF(IFERROR(HLOOKUP($B406,$F202:$FS202,1,FALSE),0)=0,0,1)*AD$62</f>
        <v>0</v>
      </c>
      <c r="AE406" s="450">
        <f ca="1">IF(IFERROR(HLOOKUP($B406,$F203:$FS203,1,FALSE),0)=0,0,1)*AE$62</f>
        <v>0</v>
      </c>
      <c r="AF406" s="450">
        <f ca="1">IF(IFERROR(HLOOKUP($B406,$F204:$FS204,1,FALSE),0)=0,0,1)*AF$62</f>
        <v>0</v>
      </c>
      <c r="AG406" s="450">
        <f ca="1">IF(IFERROR(HLOOKUP($B406,$F205:$FS205,1,FALSE),0)=0,0,1)*AG$62</f>
        <v>0</v>
      </c>
      <c r="AH406" s="450">
        <f ca="1">IF(IFERROR(HLOOKUP($B406,$F206:$FS206,1,FALSE),0)=0,0,1)*AH$62</f>
        <v>0</v>
      </c>
      <c r="AI406" s="450">
        <f ca="1">IF(IFERROR(HLOOKUP($B406,$F207:$FS207,1,FALSE),0)=0,0,1)*AI$62</f>
        <v>0</v>
      </c>
      <c r="AJ406" s="450">
        <f ca="1">IF(IFERROR(HLOOKUP($B406,$F208:$FS208,1,FALSE),0)=0,0,1)*AJ$62</f>
        <v>0</v>
      </c>
      <c r="AK406" s="450">
        <f ca="1">IF(IFERROR(HLOOKUP($B406,$F209:$FS209,1,FALSE),0)=0,0,1)*AK$62</f>
        <v>0</v>
      </c>
      <c r="AL406" s="450">
        <f ca="1">IF(IFERROR(HLOOKUP($B406,$F210:$FS210,1,FALSE),0)=0,0,1)*AL$62</f>
        <v>0</v>
      </c>
      <c r="AM406" s="450">
        <f ca="1">IF(IFERROR(HLOOKUP($B406,$F211:$FS211,1,FALSE),0)=0,0,1)*AM$62</f>
        <v>0</v>
      </c>
      <c r="AN406" s="450">
        <f ca="1">IF(IFERROR(HLOOKUP($B406,$F212:$FS212,1,FALSE),0)=0,0,1)*AN$62</f>
        <v>0</v>
      </c>
      <c r="AO406" s="450">
        <f ca="1">IF(IFERROR(HLOOKUP($B406,$F213:$FS213,1,FALSE),0)=0,0,1)*AO$62</f>
        <v>0</v>
      </c>
      <c r="AP406" s="450">
        <f ca="1">IF(IFERROR(HLOOKUP($B406,$F214:$FS214,1,FALSE),0)=0,0,1)*AP$62</f>
        <v>0</v>
      </c>
      <c r="AQ406" s="450">
        <f ca="1">IF(IFERROR(HLOOKUP($B406,$F215:$FS215,1,FALSE),0)=0,0,1)*AQ$62</f>
        <v>0</v>
      </c>
      <c r="AR406" s="450">
        <f ca="1">IF(IFERROR(HLOOKUP($B406,$F216:$FS216,1,FALSE),0)=0,0,1)*AR$62</f>
        <v>0</v>
      </c>
      <c r="AS406" s="450">
        <f ca="1">IF(IFERROR(HLOOKUP($B406,$F217:$FS217,1,FALSE),0)=0,0,1)*AS$62</f>
        <v>0</v>
      </c>
      <c r="AT406" s="450">
        <f ca="1">IF(IFERROR(HLOOKUP($B406,$F218:$FS218,1,FALSE),0)=0,0,1)*AT$62</f>
        <v>0</v>
      </c>
      <c r="AU406" s="450">
        <f ca="1">IF(IFERROR(HLOOKUP($B406,$F219:$FS219,1,FALSE),0)=0,0,1)*AU$62</f>
        <v>0</v>
      </c>
      <c r="AV406" s="450">
        <f ca="1">IF(IFERROR(HLOOKUP($B406,$F220:$FS220,1,FALSE),0)=0,0,1)*AV$62</f>
        <v>0</v>
      </c>
      <c r="AW406" s="450">
        <f ca="1">IF(IFERROR(HLOOKUP($B406,$F221:$FS221,1,FALSE),0)=0,0,1)*AW$62</f>
        <v>0</v>
      </c>
      <c r="AX406" s="450">
        <f ca="1">IF(IFERROR(HLOOKUP($B406,$F222:$FS222,1,FALSE),0)=0,0,1)*AX$62</f>
        <v>0</v>
      </c>
      <c r="AY406" s="450">
        <f ca="1">IF(IFERROR(HLOOKUP($B406,$F223:$FS223,1,FALSE),0)=0,0,1)*AY$62</f>
        <v>0</v>
      </c>
      <c r="AZ406" s="450">
        <f ca="1">IF(IFERROR(HLOOKUP($B406,$F224:$FS224,1,FALSE),0)=0,0,1)*AZ$62</f>
        <v>0</v>
      </c>
      <c r="BA406" s="450">
        <f ca="1">IF(IFERROR(HLOOKUP($B406,$F225:$FS225,1,FALSE),0)=0,0,1)*BA$62</f>
        <v>0</v>
      </c>
      <c r="BB406" s="450">
        <f ca="1">IF(IFERROR(HLOOKUP($B406,$F226:$FS226,1,FALSE),0)=0,0,1)*BB$62</f>
        <v>0</v>
      </c>
      <c r="BC406" s="450">
        <f ca="1">IF(IFERROR(HLOOKUP($B406,$F227:$FS227,1,FALSE),0)=0,0,1)*BC$62</f>
        <v>0</v>
      </c>
      <c r="BD406" s="450">
        <f ca="1">IF(IFERROR(HLOOKUP($B406,$F228:$FS228,1,FALSE),0)=0,0,1)*BD$62</f>
        <v>0</v>
      </c>
      <c r="BE406" s="450">
        <f ca="1">IF(IFERROR(HLOOKUP($B406,$F229:$FS229,1,FALSE),0)=0,0,1)*BE$62</f>
        <v>0</v>
      </c>
      <c r="BF406" s="450">
        <f ca="1">IF(IFERROR(HLOOKUP($B406,$F230:$FS230,1,FALSE),0)=0,0,1)*BF$62</f>
        <v>0</v>
      </c>
      <c r="BG406" s="450">
        <f ca="1">IF(IFERROR(HLOOKUP($B406,$F231:$FS231,1,FALSE),0)=0,0,1)*BG$62</f>
        <v>0</v>
      </c>
      <c r="BH406" s="450">
        <f ca="1">IF(IFERROR(HLOOKUP($B406,$F232:$FS232,1,FALSE),0)=0,0,1)*BH$62</f>
        <v>0</v>
      </c>
      <c r="BI406" s="450">
        <f>IF(IFERROR(HLOOKUP($B406,$F233:$FS233,1,FALSE),0)=0,0,1)*BI$62</f>
        <v>0</v>
      </c>
    </row>
    <row r="407" spans="1:63" ht="13">
      <c r="A407" s="609" t="s">
        <v>831</v>
      </c>
      <c r="B407" s="619" t="s">
        <v>804</v>
      </c>
      <c r="C407">
        <f t="shared" ca="1" si="2"/>
        <v>0</v>
      </c>
      <c r="E407" s="450">
        <f ca="1">IF(IFERROR(HLOOKUP($B407,$F176:$FS176,1,FALSE),0)=0,0,1)*E$62</f>
        <v>0</v>
      </c>
      <c r="F407" s="450">
        <f ca="1">IF(IFERROR(HLOOKUP($B407,$F177:$FS177,1,FALSE),0)=0,0,1)*F$62</f>
        <v>0</v>
      </c>
      <c r="G407" s="450">
        <f ca="1">IF(IFERROR(HLOOKUP($B407,$F178:$FS178,1,FALSE),0)=0,0,1)*G$62</f>
        <v>0</v>
      </c>
      <c r="H407" s="450">
        <f ca="1">IF(IFERROR(HLOOKUP($B407,$F179:$FS179,1,FALSE),0)=0,0,1)*H$62</f>
        <v>0</v>
      </c>
      <c r="I407" s="450">
        <f ca="1">IF(IFERROR(HLOOKUP($B407,$F180:$FS180,1,FALSE),0)=0,0,1)*I$62</f>
        <v>0</v>
      </c>
      <c r="J407" s="450">
        <f ca="1">IF(IFERROR(HLOOKUP($B407,$F181:$FS181,1,FALSE),0)=0,0,1)*J$62</f>
        <v>0</v>
      </c>
      <c r="K407" s="450">
        <f ca="1">IF(IFERROR(HLOOKUP($B407,$F182:$FS182,1,FALSE),0)=0,0,1)*K$62</f>
        <v>0</v>
      </c>
      <c r="L407" s="450">
        <f ca="1">IF(IFERROR(HLOOKUP($B407,$F183:$FS183,1,FALSE),0)=0,0,1)*L$62</f>
        <v>0</v>
      </c>
      <c r="M407" s="450">
        <f ca="1">IF(IFERROR(HLOOKUP($B407,$F184:$FS184,1,FALSE),0)=0,0,1)*M$62</f>
        <v>0</v>
      </c>
      <c r="N407" s="450">
        <f ca="1">IF(IFERROR(HLOOKUP($B407,$F185:$FS185,1,FALSE),0)=0,0,1)*N$62</f>
        <v>0</v>
      </c>
      <c r="O407" s="450">
        <f ca="1">IF(IFERROR(HLOOKUP($B407,$F186:$FS186,1,FALSE),0)=0,0,1)*O$62</f>
        <v>0</v>
      </c>
      <c r="P407" s="450">
        <f ca="1">IF(IFERROR(HLOOKUP($B407,$F187:$FS187,1,FALSE),0)=0,0,1)*P$62</f>
        <v>0</v>
      </c>
      <c r="Q407" s="450">
        <f ca="1">IF(IFERROR(HLOOKUP($B407,$F188:$FS188,1,FALSE),0)=0,0,1)*Q$62</f>
        <v>0</v>
      </c>
      <c r="R407" s="450">
        <f ca="1">IF(IFERROR(HLOOKUP($B407,$F189:$FS189,1,FALSE),0)=0,0,1)*R$62</f>
        <v>0</v>
      </c>
      <c r="S407" s="450">
        <f ca="1">IF(IFERROR(HLOOKUP($B407,$F190:$FS190,1,FALSE),0)=0,0,1)*S$62</f>
        <v>0</v>
      </c>
      <c r="T407" s="450">
        <f ca="1">IF(IFERROR(HLOOKUP($B407,$F191:$FS191,1,FALSE),0)=0,0,1)*T$62</f>
        <v>0</v>
      </c>
      <c r="U407" s="450">
        <f ca="1">IF(IFERROR(HLOOKUP($B407,$F192:$FS192,1,FALSE),0)=0,0,1)*U$62</f>
        <v>0</v>
      </c>
      <c r="V407" s="450">
        <f ca="1">IF(IFERROR(HLOOKUP($B407,$F193:$FS193,1,FALSE),0)=0,0,1)*V$62</f>
        <v>0</v>
      </c>
      <c r="W407" s="450">
        <f ca="1">IF(IFERROR(HLOOKUP($B407,$F194:$FS194,1,FALSE),0)=0,0,1)*W$62</f>
        <v>0</v>
      </c>
      <c r="X407" s="450">
        <f ca="1">IF(IFERROR(HLOOKUP($B407,$F196:$FS196,1,FALSE),0)=0,0,1)*X$62</f>
        <v>0</v>
      </c>
      <c r="Y407" s="450">
        <f ca="1">IF(IFERROR(HLOOKUP($B407,$F197:$FS197,1,FALSE),0)=0,0,1)*Y$62</f>
        <v>0</v>
      </c>
      <c r="Z407" s="450">
        <f ca="1">IF(IFERROR(HLOOKUP($B407,$F198:$FS198,1,FALSE),0)=0,0,1)*Z$62</f>
        <v>0</v>
      </c>
      <c r="AA407" s="450">
        <f ca="1">IF(IFERROR(HLOOKUP($B407,$F199:$FS199,1,FALSE),0)=0,0,1)*AA$62</f>
        <v>0</v>
      </c>
      <c r="AB407" s="450">
        <f ca="1">IF(IFERROR(HLOOKUP($B407,$F200:$FS200,1,FALSE),0)=0,0,1)*AB$62</f>
        <v>0</v>
      </c>
      <c r="AC407" s="450">
        <f ca="1">IF(IFERROR(HLOOKUP($B407,$F201:$FS201,1,FALSE),0)=0,0,1)*AC$62</f>
        <v>0</v>
      </c>
      <c r="AD407" s="450">
        <f ca="1">IF(IFERROR(HLOOKUP($B407,$F202:$FS202,1,FALSE),0)=0,0,1)*AD$62</f>
        <v>0</v>
      </c>
      <c r="AE407" s="450">
        <f ca="1">IF(IFERROR(HLOOKUP($B407,$F203:$FS203,1,FALSE),0)=0,0,1)*AE$62</f>
        <v>0</v>
      </c>
      <c r="AF407" s="450">
        <f ca="1">IF(IFERROR(HLOOKUP($B407,$F204:$FS204,1,FALSE),0)=0,0,1)*AF$62</f>
        <v>0</v>
      </c>
      <c r="AG407" s="450">
        <f ca="1">IF(IFERROR(HLOOKUP($B407,$F205:$FS205,1,FALSE),0)=0,0,1)*AG$62</f>
        <v>0</v>
      </c>
      <c r="AH407" s="450">
        <f ca="1">IF(IFERROR(HLOOKUP($B407,$F206:$FS206,1,FALSE),0)=0,0,1)*AH$62</f>
        <v>0</v>
      </c>
      <c r="AI407" s="450">
        <f ca="1">IF(IFERROR(HLOOKUP($B407,$F207:$FS207,1,FALSE),0)=0,0,1)*AI$62</f>
        <v>0</v>
      </c>
      <c r="AJ407" s="450">
        <f ca="1">IF(IFERROR(HLOOKUP($B407,$F208:$FS208,1,FALSE),0)=0,0,1)*AJ$62</f>
        <v>0</v>
      </c>
      <c r="AK407" s="450">
        <f ca="1">IF(IFERROR(HLOOKUP($B407,$F209:$FS209,1,FALSE),0)=0,0,1)*AK$62</f>
        <v>0</v>
      </c>
      <c r="AL407" s="450">
        <f ca="1">IF(IFERROR(HLOOKUP($B407,$F210:$FS210,1,FALSE),0)=0,0,1)*AL$62</f>
        <v>0</v>
      </c>
      <c r="AM407" s="450">
        <f ca="1">IF(IFERROR(HLOOKUP($B407,$F211:$FS211,1,FALSE),0)=0,0,1)*AM$62</f>
        <v>0</v>
      </c>
      <c r="AN407" s="450">
        <f ca="1">IF(IFERROR(HLOOKUP($B407,$F212:$FS212,1,FALSE),0)=0,0,1)*AN$62</f>
        <v>0</v>
      </c>
      <c r="AO407" s="450">
        <f ca="1">IF(IFERROR(HLOOKUP($B407,$F213:$FS213,1,FALSE),0)=0,0,1)*AO$62</f>
        <v>0</v>
      </c>
      <c r="AP407" s="450">
        <f ca="1">IF(IFERROR(HLOOKUP($B407,$F214:$FS214,1,FALSE),0)=0,0,1)*AP$62</f>
        <v>0</v>
      </c>
      <c r="AQ407" s="450">
        <f ca="1">IF(IFERROR(HLOOKUP($B407,$F215:$FS215,1,FALSE),0)=0,0,1)*AQ$62</f>
        <v>0</v>
      </c>
      <c r="AR407" s="450">
        <f ca="1">IF(IFERROR(HLOOKUP($B407,$F216:$FS216,1,FALSE),0)=0,0,1)*AR$62</f>
        <v>0</v>
      </c>
      <c r="AS407" s="450">
        <f ca="1">IF(IFERROR(HLOOKUP($B407,$F217:$FS217,1,FALSE),0)=0,0,1)*AS$62</f>
        <v>0</v>
      </c>
      <c r="AT407" s="450">
        <f ca="1">IF(IFERROR(HLOOKUP($B407,$F218:$FS218,1,FALSE),0)=0,0,1)*AT$62</f>
        <v>0</v>
      </c>
      <c r="AU407" s="450">
        <f ca="1">IF(IFERROR(HLOOKUP($B407,$F219:$FS219,1,FALSE),0)=0,0,1)*AU$62</f>
        <v>0</v>
      </c>
      <c r="AV407" s="450">
        <f ca="1">IF(IFERROR(HLOOKUP($B407,$F220:$FS220,1,FALSE),0)=0,0,1)*AV$62</f>
        <v>0</v>
      </c>
      <c r="AW407" s="450">
        <f ca="1">IF(IFERROR(HLOOKUP($B407,$F221:$FS221,1,FALSE),0)=0,0,1)*AW$62</f>
        <v>0</v>
      </c>
      <c r="AX407" s="450">
        <f ca="1">IF(IFERROR(HLOOKUP($B407,$F222:$FS222,1,FALSE),0)=0,0,1)*AX$62</f>
        <v>0</v>
      </c>
      <c r="AY407" s="450">
        <f ca="1">IF(IFERROR(HLOOKUP($B407,$F223:$FS223,1,FALSE),0)=0,0,1)*AY$62</f>
        <v>0</v>
      </c>
      <c r="AZ407" s="450">
        <f ca="1">IF(IFERROR(HLOOKUP($B407,$F224:$FS224,1,FALSE),0)=0,0,1)*AZ$62</f>
        <v>0</v>
      </c>
      <c r="BA407" s="450">
        <f ca="1">IF(IFERROR(HLOOKUP($B407,$F225:$FS225,1,FALSE),0)=0,0,1)*BA$62</f>
        <v>0</v>
      </c>
      <c r="BB407" s="450">
        <f ca="1">IF(IFERROR(HLOOKUP($B407,$F226:$FS226,1,FALSE),0)=0,0,1)*BB$62</f>
        <v>0</v>
      </c>
      <c r="BC407" s="450">
        <f ca="1">IF(IFERROR(HLOOKUP($B407,$F227:$FS227,1,FALSE),0)=0,0,1)*BC$62</f>
        <v>0</v>
      </c>
      <c r="BD407" s="450">
        <f ca="1">IF(IFERROR(HLOOKUP($B407,$F228:$FS228,1,FALSE),0)=0,0,1)*BD$62</f>
        <v>0</v>
      </c>
      <c r="BE407" s="450">
        <f ca="1">IF(IFERROR(HLOOKUP($B407,$F229:$FS229,1,FALSE),0)=0,0,1)*BE$62</f>
        <v>0</v>
      </c>
      <c r="BF407" s="450">
        <f ca="1">IF(IFERROR(HLOOKUP($B407,$F230:$FS230,1,FALSE),0)=0,0,1)*BF$62</f>
        <v>0</v>
      </c>
      <c r="BG407" s="450">
        <f ca="1">IF(IFERROR(HLOOKUP($B407,$F231:$FS231,1,FALSE),0)=0,0,1)*BG$62</f>
        <v>0</v>
      </c>
      <c r="BH407" s="450">
        <f ca="1">IF(IFERROR(HLOOKUP($B407,$F232:$FS232,1,FALSE),0)=0,0,1)*BH$62</f>
        <v>0</v>
      </c>
      <c r="BI407" s="450">
        <f>IF(IFERROR(HLOOKUP($B407,$F233:$FS233,1,FALSE),0)=0,0,1)*BI$62</f>
        <v>0</v>
      </c>
    </row>
  </sheetData>
  <conditionalFormatting sqref="E63:BJ232 G237:BJ407 BK237:BL405 A238:A406 B238:B405 E238:F407">
    <cfRule type="colorScale" priority="1">
      <colorScale>
        <cfvo type="min"/>
        <cfvo type="max"/>
        <color rgb="FFFFFFFF"/>
        <color rgb="FF57BB8A"/>
      </colorScale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D39"/>
  <sheetViews>
    <sheetView showGridLines="0" workbookViewId="0"/>
  </sheetViews>
  <sheetFormatPr baseColWidth="10" defaultColWidth="12.5" defaultRowHeight="15.75" customHeight="1"/>
  <sheetData>
    <row r="1" spans="1:4" ht="15.75" customHeight="1">
      <c r="A1" s="626"/>
      <c r="B1" s="627" t="s">
        <v>850</v>
      </c>
      <c r="C1" s="628"/>
      <c r="D1" s="623" t="s">
        <v>832</v>
      </c>
    </row>
    <row r="2" spans="1:4" ht="15.75" customHeight="1">
      <c r="A2" s="627" t="s">
        <v>808</v>
      </c>
      <c r="B2" s="626" t="s">
        <v>851</v>
      </c>
      <c r="C2" s="629" t="s">
        <v>852</v>
      </c>
      <c r="D2" s="624" t="e">
        <f t="shared" ref="D2:D18" si="0">B2/C2</f>
        <v>#VALUE!</v>
      </c>
    </row>
    <row r="3" spans="1:4" ht="15.75" customHeight="1">
      <c r="A3" s="626">
        <v>1</v>
      </c>
      <c r="B3" s="785">
        <v>1.2599999999999998</v>
      </c>
      <c r="C3" s="786">
        <v>7</v>
      </c>
      <c r="D3" s="624">
        <f t="shared" si="0"/>
        <v>0.17999999999999997</v>
      </c>
    </row>
    <row r="4" spans="1:4" ht="15.75" customHeight="1">
      <c r="A4" s="630">
        <v>2</v>
      </c>
      <c r="B4" s="787">
        <v>12.54</v>
      </c>
      <c r="C4" s="788">
        <v>20</v>
      </c>
      <c r="D4" s="624">
        <f t="shared" si="0"/>
        <v>0.627</v>
      </c>
    </row>
    <row r="5" spans="1:4" ht="15.75" customHeight="1">
      <c r="A5" s="630">
        <v>3</v>
      </c>
      <c r="B5" s="787">
        <v>4.339999999999999</v>
      </c>
      <c r="C5" s="788">
        <v>15</v>
      </c>
      <c r="D5" s="624">
        <f t="shared" si="0"/>
        <v>0.28933333333333328</v>
      </c>
    </row>
    <row r="6" spans="1:4" ht="15.75" customHeight="1">
      <c r="A6" s="630">
        <v>4</v>
      </c>
      <c r="B6" s="787">
        <v>22.871065175610376</v>
      </c>
      <c r="C6" s="788">
        <v>34</v>
      </c>
      <c r="D6" s="624">
        <f t="shared" si="0"/>
        <v>0.67267838751795228</v>
      </c>
    </row>
    <row r="7" spans="1:4" ht="15.75" customHeight="1">
      <c r="A7" s="630">
        <v>5</v>
      </c>
      <c r="B7" s="787">
        <v>14.119999999999997</v>
      </c>
      <c r="C7" s="788">
        <v>22</v>
      </c>
      <c r="D7" s="624">
        <f t="shared" si="0"/>
        <v>0.64181818181818173</v>
      </c>
    </row>
    <row r="8" spans="1:4" ht="15.75" customHeight="1">
      <c r="A8" s="630">
        <v>6</v>
      </c>
      <c r="B8" s="787">
        <v>3.4400000000000008</v>
      </c>
      <c r="C8" s="788">
        <v>13</v>
      </c>
      <c r="D8" s="624">
        <f t="shared" si="0"/>
        <v>0.2646153846153847</v>
      </c>
    </row>
    <row r="9" spans="1:4" ht="15.75" customHeight="1">
      <c r="A9" s="630">
        <v>7</v>
      </c>
      <c r="B9" s="787">
        <v>8.8999999999999986</v>
      </c>
      <c r="C9" s="788">
        <v>15</v>
      </c>
      <c r="D9" s="624">
        <f t="shared" si="0"/>
        <v>0.59333333333333327</v>
      </c>
    </row>
    <row r="10" spans="1:4" ht="15.75" customHeight="1">
      <c r="A10" s="630">
        <v>8</v>
      </c>
      <c r="B10" s="787">
        <v>15.509999999999998</v>
      </c>
      <c r="C10" s="788">
        <v>26</v>
      </c>
      <c r="D10" s="624">
        <f t="shared" si="0"/>
        <v>0.59653846153846146</v>
      </c>
    </row>
    <row r="11" spans="1:4" ht="15.75" customHeight="1">
      <c r="A11" s="630">
        <v>9</v>
      </c>
      <c r="B11" s="787">
        <v>13.44</v>
      </c>
      <c r="C11" s="788">
        <v>21</v>
      </c>
      <c r="D11" s="624">
        <f t="shared" si="0"/>
        <v>0.64</v>
      </c>
    </row>
    <row r="12" spans="1:4" ht="15.75" customHeight="1">
      <c r="A12" s="630">
        <v>10</v>
      </c>
      <c r="B12" s="787">
        <v>13.799999999999999</v>
      </c>
      <c r="C12" s="788">
        <v>22</v>
      </c>
      <c r="D12" s="624">
        <f t="shared" si="0"/>
        <v>0.6272727272727272</v>
      </c>
    </row>
    <row r="13" spans="1:4" ht="15.75" customHeight="1">
      <c r="A13" s="630">
        <v>11</v>
      </c>
      <c r="B13" s="787">
        <v>14.799999999999997</v>
      </c>
      <c r="C13" s="788">
        <v>24</v>
      </c>
      <c r="D13" s="624">
        <f t="shared" si="0"/>
        <v>0.61666666666666659</v>
      </c>
    </row>
    <row r="14" spans="1:4" ht="15.75" customHeight="1">
      <c r="A14" s="630">
        <v>12</v>
      </c>
      <c r="B14" s="787">
        <v>19.191208662569505</v>
      </c>
      <c r="C14" s="788">
        <v>33</v>
      </c>
      <c r="D14" s="624">
        <f t="shared" si="0"/>
        <v>0.58155177765362132</v>
      </c>
    </row>
    <row r="15" spans="1:4" ht="15.75" customHeight="1">
      <c r="A15" s="630">
        <v>13</v>
      </c>
      <c r="B15" s="787">
        <v>16.247497336414398</v>
      </c>
      <c r="C15" s="788">
        <v>24</v>
      </c>
      <c r="D15" s="624">
        <f t="shared" si="0"/>
        <v>0.67697905568393324</v>
      </c>
    </row>
    <row r="16" spans="1:4" ht="15.75" customHeight="1">
      <c r="A16" s="630">
        <v>14</v>
      </c>
      <c r="B16" s="787">
        <v>13.799999999999999</v>
      </c>
      <c r="C16" s="788">
        <v>22</v>
      </c>
      <c r="D16" s="624">
        <f t="shared" si="0"/>
        <v>0.6272727272727272</v>
      </c>
    </row>
    <row r="17" spans="1:4" ht="15.75" customHeight="1">
      <c r="A17" s="630">
        <v>15</v>
      </c>
      <c r="B17" s="787">
        <v>17.159999999999997</v>
      </c>
      <c r="C17" s="788">
        <v>27</v>
      </c>
      <c r="D17" s="624">
        <f t="shared" si="0"/>
        <v>0.63555555555555543</v>
      </c>
    </row>
    <row r="18" spans="1:4" ht="13">
      <c r="A18" s="630">
        <v>16</v>
      </c>
      <c r="B18" s="787">
        <v>3.4100000000000006</v>
      </c>
      <c r="C18" s="788">
        <v>14</v>
      </c>
      <c r="D18" s="624">
        <f t="shared" si="0"/>
        <v>0.24357142857142861</v>
      </c>
    </row>
    <row r="19" spans="1:4" ht="13">
      <c r="A19" s="630">
        <v>17</v>
      </c>
      <c r="B19" s="787">
        <v>4.42</v>
      </c>
      <c r="C19" s="788">
        <v>20</v>
      </c>
      <c r="D19" s="450"/>
    </row>
    <row r="20" spans="1:4" ht="15.75" customHeight="1">
      <c r="A20" s="631" t="s">
        <v>853</v>
      </c>
      <c r="B20" s="789">
        <v>199.24977117459423</v>
      </c>
      <c r="C20" s="790">
        <v>359</v>
      </c>
    </row>
    <row r="21" spans="1:4" ht="13">
      <c r="A21">
        <f t="shared" ref="A21:D21" si="1">A1</f>
        <v>0</v>
      </c>
      <c r="B21" t="str">
        <f t="shared" si="1"/>
        <v/>
      </c>
      <c r="C21">
        <f t="shared" si="1"/>
        <v>0</v>
      </c>
      <c r="D21" t="str">
        <f t="shared" si="1"/>
        <v>Aporte porcentual</v>
      </c>
    </row>
    <row r="22" spans="1:4" ht="13">
      <c r="A22" t="s">
        <v>833</v>
      </c>
      <c r="B22" s="612" t="str">
        <f t="shared" ref="B22:D22" si="2">B2</f>
        <v>SUM of Suma aporte</v>
      </c>
      <c r="C22" t="str">
        <f t="shared" si="2"/>
        <v>SUM of Aporte posible</v>
      </c>
      <c r="D22" s="612" t="e">
        <f t="shared" si="2"/>
        <v>#VALUE!</v>
      </c>
    </row>
    <row r="23" spans="1:4" ht="13">
      <c r="A23" t="s">
        <v>834</v>
      </c>
      <c r="B23" s="612">
        <f t="shared" ref="B23:D23" si="3">B3</f>
        <v>1.2599999999999998</v>
      </c>
      <c r="C23">
        <f t="shared" si="3"/>
        <v>7</v>
      </c>
      <c r="D23" s="612">
        <f t="shared" si="3"/>
        <v>0.17999999999999997</v>
      </c>
    </row>
    <row r="24" spans="1:4" ht="13">
      <c r="A24" t="s">
        <v>835</v>
      </c>
      <c r="B24" s="612">
        <f t="shared" ref="B24:D24" si="4">B4</f>
        <v>12.54</v>
      </c>
      <c r="C24">
        <f t="shared" si="4"/>
        <v>20</v>
      </c>
      <c r="D24" s="612">
        <f t="shared" si="4"/>
        <v>0.627</v>
      </c>
    </row>
    <row r="25" spans="1:4" ht="13">
      <c r="A25" t="s">
        <v>836</v>
      </c>
      <c r="B25" s="612">
        <f t="shared" ref="B25:D25" si="5">B5</f>
        <v>4.339999999999999</v>
      </c>
      <c r="C25">
        <f t="shared" si="5"/>
        <v>15</v>
      </c>
      <c r="D25" s="612">
        <f t="shared" si="5"/>
        <v>0.28933333333333328</v>
      </c>
    </row>
    <row r="26" spans="1:4" ht="13">
      <c r="A26" t="s">
        <v>837</v>
      </c>
      <c r="B26" s="612">
        <f t="shared" ref="B26:D26" si="6">B6</f>
        <v>22.871065175610376</v>
      </c>
      <c r="C26">
        <f t="shared" si="6"/>
        <v>34</v>
      </c>
      <c r="D26" s="612">
        <f t="shared" si="6"/>
        <v>0.67267838751795228</v>
      </c>
    </row>
    <row r="27" spans="1:4" ht="13">
      <c r="A27" t="s">
        <v>838</v>
      </c>
      <c r="B27" s="612">
        <f t="shared" ref="B27:D27" si="7">B7</f>
        <v>14.119999999999997</v>
      </c>
      <c r="C27">
        <f t="shared" si="7"/>
        <v>22</v>
      </c>
      <c r="D27" s="612">
        <f t="shared" si="7"/>
        <v>0.64181818181818173</v>
      </c>
    </row>
    <row r="28" spans="1:4" ht="13">
      <c r="A28" t="s">
        <v>839</v>
      </c>
      <c r="B28" s="612">
        <f t="shared" ref="B28:D28" si="8">B8</f>
        <v>3.4400000000000008</v>
      </c>
      <c r="C28">
        <f t="shared" si="8"/>
        <v>13</v>
      </c>
      <c r="D28" s="612">
        <f t="shared" si="8"/>
        <v>0.2646153846153847</v>
      </c>
    </row>
    <row r="29" spans="1:4" ht="13">
      <c r="A29" t="s">
        <v>840</v>
      </c>
      <c r="B29" s="612">
        <f t="shared" ref="B29:D29" si="9">B9</f>
        <v>8.8999999999999986</v>
      </c>
      <c r="C29">
        <f t="shared" si="9"/>
        <v>15</v>
      </c>
      <c r="D29" s="612">
        <f t="shared" si="9"/>
        <v>0.59333333333333327</v>
      </c>
    </row>
    <row r="30" spans="1:4" ht="13">
      <c r="A30" t="s">
        <v>841</v>
      </c>
      <c r="B30" s="612">
        <f t="shared" ref="B30:D30" si="10">B10</f>
        <v>15.509999999999998</v>
      </c>
      <c r="C30">
        <f t="shared" si="10"/>
        <v>26</v>
      </c>
      <c r="D30" s="612">
        <f t="shared" si="10"/>
        <v>0.59653846153846146</v>
      </c>
    </row>
    <row r="31" spans="1:4" ht="13">
      <c r="A31" t="s">
        <v>842</v>
      </c>
      <c r="B31" s="612">
        <f t="shared" ref="B31:D31" si="11">B11</f>
        <v>13.44</v>
      </c>
      <c r="C31">
        <f t="shared" si="11"/>
        <v>21</v>
      </c>
      <c r="D31" s="612">
        <f t="shared" si="11"/>
        <v>0.64</v>
      </c>
    </row>
    <row r="32" spans="1:4" ht="13">
      <c r="A32" t="s">
        <v>843</v>
      </c>
      <c r="B32" s="612">
        <f t="shared" ref="B32:D32" si="12">B12</f>
        <v>13.799999999999999</v>
      </c>
      <c r="C32">
        <f t="shared" si="12"/>
        <v>22</v>
      </c>
      <c r="D32" s="612">
        <f t="shared" si="12"/>
        <v>0.6272727272727272</v>
      </c>
    </row>
    <row r="33" spans="1:4" ht="13">
      <c r="A33" t="s">
        <v>844</v>
      </c>
      <c r="B33" s="612">
        <f t="shared" ref="B33:D33" si="13">B13</f>
        <v>14.799999999999997</v>
      </c>
      <c r="C33">
        <f t="shared" si="13"/>
        <v>24</v>
      </c>
      <c r="D33" s="612">
        <f t="shared" si="13"/>
        <v>0.61666666666666659</v>
      </c>
    </row>
    <row r="34" spans="1:4" ht="13">
      <c r="A34" t="s">
        <v>845</v>
      </c>
      <c r="B34" s="612">
        <f t="shared" ref="B34:D34" si="14">B14</f>
        <v>19.191208662569505</v>
      </c>
      <c r="C34">
        <f t="shared" si="14"/>
        <v>33</v>
      </c>
      <c r="D34" s="612">
        <f t="shared" si="14"/>
        <v>0.58155177765362132</v>
      </c>
    </row>
    <row r="35" spans="1:4" ht="13">
      <c r="A35" t="s">
        <v>846</v>
      </c>
      <c r="B35" s="612">
        <f t="shared" ref="B35:D35" si="15">B15</f>
        <v>16.247497336414398</v>
      </c>
      <c r="C35">
        <f t="shared" si="15"/>
        <v>24</v>
      </c>
      <c r="D35" s="612">
        <f t="shared" si="15"/>
        <v>0.67697905568393324</v>
      </c>
    </row>
    <row r="36" spans="1:4" ht="13">
      <c r="A36" t="s">
        <v>847</v>
      </c>
      <c r="B36" s="612">
        <f t="shared" ref="B36:D36" si="16">B16</f>
        <v>13.799999999999999</v>
      </c>
      <c r="C36">
        <f t="shared" si="16"/>
        <v>22</v>
      </c>
      <c r="D36" s="612">
        <f t="shared" si="16"/>
        <v>0.6272727272727272</v>
      </c>
    </row>
    <row r="37" spans="1:4" ht="13">
      <c r="A37" t="s">
        <v>848</v>
      </c>
      <c r="B37" s="612">
        <f t="shared" ref="B37:D37" si="17">B17</f>
        <v>17.159999999999997</v>
      </c>
      <c r="C37">
        <f t="shared" si="17"/>
        <v>27</v>
      </c>
      <c r="D37" s="612">
        <f t="shared" si="17"/>
        <v>0.63555555555555543</v>
      </c>
    </row>
    <row r="38" spans="1:4" ht="13">
      <c r="A38" t="s">
        <v>849</v>
      </c>
      <c r="B38" s="612">
        <f t="shared" ref="B38:D38" si="18">B18</f>
        <v>3.4100000000000006</v>
      </c>
      <c r="C38">
        <f t="shared" si="18"/>
        <v>14</v>
      </c>
      <c r="D38" s="612">
        <f t="shared" si="18"/>
        <v>0.24357142857142861</v>
      </c>
    </row>
    <row r="39" spans="1:4" ht="13">
      <c r="A39" s="609" t="s">
        <v>43</v>
      </c>
      <c r="B39" s="612">
        <f>C19-B19</f>
        <v>15.58</v>
      </c>
      <c r="D39">
        <f>SUM(C19-B19)/C19</f>
        <v>0.77900000000000003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Leéme</vt:lpstr>
      <vt:lpstr>Resultado</vt:lpstr>
      <vt:lpstr>Datos Institucionales</vt:lpstr>
      <vt:lpstr>Gobernanza</vt:lpstr>
      <vt:lpstr>Cultura</vt:lpstr>
      <vt:lpstr>Academia</vt:lpstr>
      <vt:lpstr>Campus</vt:lpstr>
      <vt:lpstr>VM y R. Social</vt:lpstr>
      <vt:lpstr>Para desplegables</vt:lpstr>
      <vt:lpstr>Tributación ODS - no tocar</vt:lpstr>
      <vt:lpstr>Resumen aporte ODS</vt:lpstr>
      <vt:lpstr>Beta - Contribución a la Agenda</vt:lpstr>
      <vt:lpstr>Lista_año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Opazo</dc:creator>
  <cp:lastModifiedBy>Oziel Aarón Fernández H</cp:lastModifiedBy>
  <dcterms:created xsi:type="dcterms:W3CDTF">2023-11-06T12:46:26Z</dcterms:created>
  <dcterms:modified xsi:type="dcterms:W3CDTF">2026-08-19T22:59:57Z</dcterms:modified>
</cp:coreProperties>
</file>